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<sst xmlns="http://schemas.openxmlformats.org/spreadsheetml/2006/main" count="250" uniqueCount="149">
  <si>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</si>
  <si>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</si>
  <si>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</si>
  <si>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</si>
  <si>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</si>
  <si>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</si>
  <si>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</si>
  <si>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</si>
  <si>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</si>
  <si>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</si>
  <si>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</si>
  <si>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</si>
  <si>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</si>
  <si>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</si>
  <si>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</si>
  <si>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</si>
  <si>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</si>
  <si>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</si>
  <si>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</si>
  <si>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</si>
  <si>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</si>
  <si>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</si>
  <si>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</si>
  <si>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</si>
  <si>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</si>
  <si>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</si>
  <si>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</si>
  <si>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</si>
  <si>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</si>
  <si>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</si>
  <si>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</si>
  <si>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</si>
  <si>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</si>
  <si>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</si>
  <si>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</si>
  <si>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</si>
  <si>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</si>
  <si>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</si>
  <si>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</si>
  <si>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</si>
  <si>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</si>
  <si>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</si>
  <si>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</si>
  <si>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</si>
  <si>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</si>
  <si>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</si>
  <si>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</si>
  <si>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</si>
  <si>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</si>
  <si>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</si>
  <si>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</si>
  <si>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</si>
  <si>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</si>
  <si>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</si>
  <si>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</si>
  <si>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</si>
  <si>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</si>
  <si>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</si>
  <si>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</si>
  <si>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</si>
  <si>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</si>
  <si>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</si>
  <si>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</si>
  <si>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</si>
  <si>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</si>
  <si>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</si>
  <si>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</si>
  <si>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</si>
  <si>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</si>
  <si>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</si>
  <si>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</si>
  <si>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</si>
  <si>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</si>
  <si>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</si>
  <si>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</si>
  <si>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</si>
  <si>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</si>
  <si>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</si>
  <si>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</si>
  <si>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</si>
  <si>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</si>
  <si>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</si>
  <si>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</si>
  <si>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</si>
  <si>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</si>
  <si>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</si>
  <si>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</si>
  <si>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</si>
  <si>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</si>
  <si>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</si>
  <si>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</si>
  <si>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</si>
  <si>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</si>
  <si>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</si>
  <si>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</si>
  <si>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</si>
  <si>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</si>
  <si>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</si>
  <si>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</si>
  <si>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</si>
  <si>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</si>
  <si>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</si>
  <si>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Obec Staškov </t>
  </si>
  <si>
    <t xml:space="preserve">Spracoval:                                         </t>
  </si>
  <si>
    <t xml:space="preserve">Projektant: Ing. Milan Kožák </t>
  </si>
  <si>
    <t xml:space="preserve">JKSO : </t>
  </si>
  <si>
    <t>HLUBINA Stanislav</t>
  </si>
  <si>
    <t>Ceny</t>
  </si>
  <si>
    <t xml:space="preserve"> HLUBINA Stanislav</t>
  </si>
  <si>
    <t>JKSO :</t>
  </si>
  <si>
    <t xml:space="preserve">Obec Staškov </t>
  </si>
  <si>
    <t xml:space="preserve">Ing. Milan Kožák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</si>
  <si>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</si>
  <si>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</si>
  <si>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</si>
  <si>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</si>
  <si>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</si>
  <si>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</si>
  <si>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</si>
  <si>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</si>
  <si>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</si>
  <si>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</si>
  <si>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</si>
  <si>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</si>
  <si>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6 - ÚPRAVY POVRCHOV, PODLAHY, VÝPLNE</t>
  </si>
  <si>
    <t>011</t>
  </si>
  <si>
    <t xml:space="preserve">61140-4140   </t>
  </si>
  <si>
    <t>Príprava podkladu, prednástrek pod omietky stropov, zvýšenie priľnavosti náterom</t>
  </si>
  <si>
    <t>m2</t>
  </si>
  <si>
    <t xml:space="preserve">61140-4264   </t>
  </si>
  <si>
    <t>Omietka vnútor. stropov vápenná biela,jemná štuková, miešanie strojne, nanášanie ručne hr. 4 mm</t>
  </si>
  <si>
    <t xml:space="preserve">6 - ÚPRAVY POVRCHOV, PODLAHY, VÝPLNE  spolu: </t>
  </si>
  <si>
    <t xml:space="preserve">PRÁCE A DODÁVKY HSV  spolu: </t>
  </si>
  <si>
    <t>PRÁCE A DODÁVKY PSV</t>
  </si>
  <si>
    <t>784 - Maľby</t>
  </si>
  <si>
    <t>784</t>
  </si>
  <si>
    <t xml:space="preserve">78440-2801   </t>
  </si>
  <si>
    <t>Odstránenie malieb v miestnostiach výšky do 3,8 m oškrabaním</t>
  </si>
  <si>
    <t>I</t>
  </si>
  <si>
    <t xml:space="preserve">78441-2301   </t>
  </si>
  <si>
    <t>Penetrácia podkladu v miest. do 3,8m</t>
  </si>
  <si>
    <t xml:space="preserve">78445-2371   </t>
  </si>
  <si>
    <t>Maľba zo zmesí tekut. 1 far. dvojnás. b. strop miest. do3,8m</t>
  </si>
  <si>
    <t xml:space="preserve">784 - Maľby  spolu: </t>
  </si>
  <si>
    <t xml:space="preserve">PRÁCE A DODÁVKY PSV  spolu: </t>
  </si>
  <si>
    <t>Za rozpočet celkom</t>
  </si>
  <si>
    <t>Objekt : 03 Zateplenie stropu 1. PP</t>
  </si>
  <si>
    <t>Dátum: 19. 8. 2019</t>
  </si>
  <si>
    <t>Stavba : Obecný úrad a kultúrny dom Staškov-Zníženie energet. náročnosti budovy-neoprávnené náklady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</si>
</sst>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hair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center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left" vertical="center"/>
      <protection/>
    </xf>
    <xf numFmtId="10" fontId="4" fillId="0" borderId="43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right" vertical="center"/>
      <protection/>
    </xf>
    <xf numFmtId="0" fontId="4" fillId="0" borderId="47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right" vertical="center"/>
      <protection/>
    </xf>
    <xf numFmtId="0" fontId="4" fillId="0" borderId="49" xfId="71" applyFont="1" applyBorder="1" applyAlignment="1">
      <alignment horizontal="right" vertical="center"/>
      <protection/>
    </xf>
    <xf numFmtId="3" fontId="4" fillId="0" borderId="48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6" fillId="0" borderId="54" xfId="71" applyFont="1" applyBorder="1" applyAlignment="1">
      <alignment horizontal="center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4" fillId="0" borderId="56" xfId="71" applyFont="1" applyBorder="1" applyAlignment="1">
      <alignment horizontal="left" vertical="center"/>
      <protection/>
    </xf>
    <xf numFmtId="190" fontId="4" fillId="0" borderId="57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right" vertical="center"/>
      <protection/>
    </xf>
    <xf numFmtId="0" fontId="4" fillId="0" borderId="58" xfId="71" applyNumberFormat="1" applyFont="1" applyBorder="1" applyAlignment="1">
      <alignment horizontal="left" vertical="center"/>
      <protection/>
    </xf>
    <xf numFmtId="10" fontId="4" fillId="0" borderId="24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59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26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4" xfId="71" applyNumberFormat="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28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6" xfId="0" applyNumberFormat="1" applyFont="1" applyBorder="1" applyAlignment="1" applyProtection="1">
      <alignment horizontal="center"/>
      <protection/>
    </xf>
    <xf numFmtId="0" fontId="4" fillId="0" borderId="67" xfId="0" applyNumberFormat="1" applyFont="1" applyBorder="1" applyAlignment="1" applyProtection="1">
      <alignment horizontal="center"/>
      <protection/>
    </xf>
    <xf numFmtId="0" fontId="4" fillId="0" borderId="68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Continuous"/>
      <protection/>
    </xf>
    <xf numFmtId="0" fontId="4" fillId="0" borderId="70" xfId="0" applyFont="1" applyBorder="1" applyAlignment="1" applyProtection="1">
      <alignment horizontal="centerContinuous"/>
      <protection/>
    </xf>
    <xf numFmtId="0" fontId="4" fillId="0" borderId="71" xfId="0" applyFont="1" applyBorder="1" applyAlignment="1" applyProtection="1">
      <alignment horizontal="centerContinuous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6" xfId="71" applyNumberFormat="1" applyFont="1" applyBorder="1" applyAlignment="1">
      <alignment horizontal="right" vertical="center"/>
      <protection/>
    </xf>
    <xf numFmtId="4" fontId="4" fillId="0" borderId="75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41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43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14" fontId="4" fillId="0" borderId="79" xfId="71" applyNumberFormat="1" applyFont="1" applyBorder="1" applyAlignment="1">
      <alignment horizontal="left" vertic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22">
      <selection activeCell="L5" sqref="L5"/>
    </sheetView>
  </sheetViews>
  <sheetFormatPr defaultColWidth="9.140625" defaultRowHeight="12.75"/>
  <cols>
    <col min="1" max="1" width="0.71875" style="68" customWidth="1"/>
    <col min="2" max="2" width="3.7109375" style="68" customWidth="1"/>
    <col min="3" max="3" width="6.8515625" style="68" customWidth="1"/>
    <col min="4" max="6" width="14.00390625" style="68" customWidth="1"/>
    <col min="7" max="7" width="3.8515625" style="68" customWidth="1"/>
    <col min="8" max="8" width="17.7109375" style="68" customWidth="1"/>
    <col min="9" max="9" width="8.7109375" style="68" customWidth="1"/>
    <col min="10" max="10" width="14.00390625" style="68" customWidth="1"/>
    <col min="11" max="11" width="2.28125" style="68" customWidth="1"/>
    <col min="12" max="12" width="6.8515625" style="68" customWidth="1"/>
    <col min="13" max="23" width="9.140625" style="68" customWidth="1"/>
    <col min="24" max="25" width="5.7109375" style="68" customWidth="1"/>
    <col min="26" max="26" width="6.57421875" style="68" customWidth="1"/>
    <col min="27" max="27" width="21.421875" style="68" customWidth="1"/>
    <col min="28" max="28" width="4.28125" style="68" customWidth="1"/>
    <col min="29" max="29" width="8.28125" style="68" customWidth="1"/>
    <col min="30" max="30" width="8.7109375" style="68" customWidth="1"/>
    <col min="31" max="16384" width="9.140625" style="68" customWidth="1"/>
  </cols>
  <sheetData>
    <row r="1" spans="2:30" ht="28.5" customHeight="1" thickBot="1">
      <c r="B1" s="69" t="s">
        <v>108</v>
      </c>
      <c r="C1" s="69"/>
      <c r="D1" s="69"/>
      <c r="F1" s="88" t="str">
        <f>CONCATENATE(AA2," ",AB2," ",AC2," ",AD2)</f>
        <v>Krycí list rozpočtu v EUR  </v>
      </c>
      <c r="G1" s="69"/>
      <c r="H1" s="69"/>
      <c r="I1" s="69"/>
      <c r="J1" s="69"/>
      <c r="Z1" s="106" t="s">
        <v>4</v>
      </c>
      <c r="AA1" s="106" t="s">
        <v>5</v>
      </c>
      <c r="AB1" s="106" t="s">
        <v>6</v>
      </c>
      <c r="AC1" s="106" t="s">
        <v>7</v>
      </c>
      <c r="AD1" s="106" t="s">
        <v>8</v>
      </c>
    </row>
    <row r="2" spans="2:30" ht="18" customHeight="1" thickTop="1">
      <c r="B2" s="10"/>
      <c r="C2" s="11" t="s">
        <v>148</v>
      </c>
      <c r="D2" s="11"/>
      <c r="E2" s="11"/>
      <c r="F2" s="11"/>
      <c r="G2" s="12" t="s">
        <v>9</v>
      </c>
      <c r="H2" s="11"/>
      <c r="I2" s="11"/>
      <c r="J2" s="13"/>
      <c r="Z2" s="106" t="s">
        <v>10</v>
      </c>
      <c r="AA2" s="107" t="s">
        <v>11</v>
      </c>
      <c r="AB2" s="107" t="s">
        <v>12</v>
      </c>
      <c r="AC2" s="107"/>
      <c r="AD2" s="108"/>
    </row>
    <row r="3" spans="2:30" ht="18" customHeight="1">
      <c r="B3" s="14"/>
      <c r="C3" s="15" t="s">
        <v>146</v>
      </c>
      <c r="D3" s="15"/>
      <c r="E3" s="15"/>
      <c r="F3" s="15"/>
      <c r="G3" s="16" t="s">
        <v>109</v>
      </c>
      <c r="H3" s="15"/>
      <c r="I3" s="15"/>
      <c r="J3" s="17"/>
      <c r="Z3" s="106" t="s">
        <v>13</v>
      </c>
      <c r="AA3" s="107" t="s">
        <v>14</v>
      </c>
      <c r="AB3" s="107" t="s">
        <v>12</v>
      </c>
      <c r="AC3" s="107" t="s">
        <v>15</v>
      </c>
      <c r="AD3" s="108" t="s">
        <v>16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6" t="s">
        <v>17</v>
      </c>
      <c r="AA4" s="107" t="s">
        <v>18</v>
      </c>
      <c r="AB4" s="107" t="s">
        <v>12</v>
      </c>
      <c r="AC4" s="107"/>
      <c r="AD4" s="108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136">
        <v>43696</v>
      </c>
      <c r="Z5" s="106" t="s">
        <v>23</v>
      </c>
      <c r="AA5" s="107" t="s">
        <v>14</v>
      </c>
      <c r="AB5" s="107" t="s">
        <v>12</v>
      </c>
      <c r="AC5" s="107" t="s">
        <v>15</v>
      </c>
      <c r="AD5" s="108" t="s">
        <v>16</v>
      </c>
    </row>
    <row r="6" spans="2:10" ht="18" customHeight="1" thickTop="1">
      <c r="B6" s="10"/>
      <c r="C6" s="11" t="s">
        <v>1</v>
      </c>
      <c r="D6" s="11" t="s">
        <v>110</v>
      </c>
      <c r="E6" s="11"/>
      <c r="F6" s="11"/>
      <c r="G6" s="11" t="s">
        <v>24</v>
      </c>
      <c r="H6" s="11"/>
      <c r="I6" s="11"/>
      <c r="J6" s="13"/>
    </row>
    <row r="7" spans="2:10" ht="18" customHeight="1">
      <c r="B7" s="25"/>
      <c r="C7" s="26"/>
      <c r="D7" s="27"/>
      <c r="E7" s="27"/>
      <c r="F7" s="27"/>
      <c r="G7" s="27" t="s">
        <v>25</v>
      </c>
      <c r="H7" s="27"/>
      <c r="I7" s="27"/>
      <c r="J7" s="28"/>
    </row>
    <row r="8" spans="2:10" ht="18" customHeight="1">
      <c r="B8" s="14"/>
      <c r="C8" s="15" t="s">
        <v>0</v>
      </c>
      <c r="D8" s="15"/>
      <c r="E8" s="15"/>
      <c r="F8" s="15"/>
      <c r="G8" s="15" t="s">
        <v>24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7" t="s">
        <v>25</v>
      </c>
      <c r="H9" s="19"/>
      <c r="I9" s="19"/>
      <c r="J9" s="21"/>
    </row>
    <row r="10" spans="2:10" ht="18" customHeight="1">
      <c r="B10" s="14"/>
      <c r="C10" s="15" t="s">
        <v>26</v>
      </c>
      <c r="D10" s="15" t="s">
        <v>111</v>
      </c>
      <c r="E10" s="15"/>
      <c r="F10" s="15"/>
      <c r="G10" s="15" t="s">
        <v>24</v>
      </c>
      <c r="H10" s="15"/>
      <c r="I10" s="15"/>
      <c r="J10" s="17"/>
    </row>
    <row r="11" spans="2:10" ht="18" customHeight="1" thickBot="1">
      <c r="B11" s="29"/>
      <c r="C11" s="30"/>
      <c r="D11" s="30"/>
      <c r="E11" s="30"/>
      <c r="F11" s="30"/>
      <c r="G11" s="30" t="s">
        <v>25</v>
      </c>
      <c r="H11" s="30"/>
      <c r="I11" s="30"/>
      <c r="J11" s="31"/>
    </row>
    <row r="12" spans="2:10" ht="18" customHeight="1" thickTop="1">
      <c r="B12" s="80"/>
      <c r="C12" s="11"/>
      <c r="D12" s="11"/>
      <c r="E12" s="11"/>
      <c r="F12" s="91">
        <f>IF(B12&lt;&gt;0,ROUND($J$31/B12,0),0)</f>
        <v>0</v>
      </c>
      <c r="G12" s="12"/>
      <c r="H12" s="11"/>
      <c r="I12" s="11"/>
      <c r="J12" s="94">
        <f>IF(G12&lt;&gt;0,ROUND($J$31/G12,0),0)</f>
        <v>0</v>
      </c>
    </row>
    <row r="13" spans="2:10" ht="18" customHeight="1">
      <c r="B13" s="81"/>
      <c r="C13" s="27"/>
      <c r="D13" s="27"/>
      <c r="E13" s="27"/>
      <c r="F13" s="92">
        <f>IF(B13&lt;&gt;0,ROUND($J$31/B13,0),0)</f>
        <v>0</v>
      </c>
      <c r="G13" s="26"/>
      <c r="H13" s="27"/>
      <c r="I13" s="27"/>
      <c r="J13" s="95">
        <f>IF(G13&lt;&gt;0,ROUND($J$31/G13,0),0)</f>
        <v>0</v>
      </c>
    </row>
    <row r="14" spans="2:10" ht="18" customHeight="1" thickBot="1">
      <c r="B14" s="82"/>
      <c r="C14" s="30"/>
      <c r="D14" s="30"/>
      <c r="E14" s="30"/>
      <c r="F14" s="93">
        <f>IF(B14&lt;&gt;0,ROUND($J$31/B14,0),0)</f>
        <v>0</v>
      </c>
      <c r="G14" s="83"/>
      <c r="H14" s="30"/>
      <c r="I14" s="30"/>
      <c r="J14" s="96">
        <f>IF(G14&lt;&gt;0,ROUND($J$31/G14,0),0)</f>
        <v>0</v>
      </c>
    </row>
    <row r="15" spans="2:10" ht="18" customHeight="1" thickTop="1">
      <c r="B15" s="71" t="s">
        <v>27</v>
      </c>
      <c r="C15" s="33" t="s">
        <v>28</v>
      </c>
      <c r="D15" s="34" t="s">
        <v>29</v>
      </c>
      <c r="E15" s="34" t="s">
        <v>30</v>
      </c>
      <c r="F15" s="35" t="s">
        <v>31</v>
      </c>
      <c r="G15" s="71" t="s">
        <v>32</v>
      </c>
      <c r="H15" s="36" t="s">
        <v>33</v>
      </c>
      <c r="I15" s="37"/>
      <c r="J15" s="38"/>
    </row>
    <row r="16" spans="2:10" ht="18" customHeight="1">
      <c r="B16" s="39">
        <v>1</v>
      </c>
      <c r="C16" s="40" t="s">
        <v>34</v>
      </c>
      <c r="D16" s="121">
        <f>Prehlad!H18</f>
        <v>0</v>
      </c>
      <c r="E16" s="121">
        <f>Prehlad!I18</f>
        <v>0</v>
      </c>
      <c r="F16" s="122">
        <f>D16+E16</f>
        <v>0</v>
      </c>
      <c r="G16" s="39">
        <v>6</v>
      </c>
      <c r="H16" s="41" t="s">
        <v>112</v>
      </c>
      <c r="I16" s="76"/>
      <c r="J16" s="122">
        <v>0</v>
      </c>
    </row>
    <row r="17" spans="2:10" ht="18" customHeight="1">
      <c r="B17" s="42">
        <v>2</v>
      </c>
      <c r="C17" s="43" t="s">
        <v>35</v>
      </c>
      <c r="D17" s="123">
        <f>Prehlad!H27</f>
        <v>0</v>
      </c>
      <c r="E17" s="123">
        <f>Prehlad!I27</f>
        <v>0</v>
      </c>
      <c r="F17" s="122">
        <f>D17+E17</f>
        <v>0</v>
      </c>
      <c r="G17" s="42">
        <v>7</v>
      </c>
      <c r="H17" s="44" t="s">
        <v>113</v>
      </c>
      <c r="I17" s="15"/>
      <c r="J17" s="124">
        <v>0</v>
      </c>
    </row>
    <row r="18" spans="2:10" ht="18" customHeight="1">
      <c r="B18" s="42">
        <v>3</v>
      </c>
      <c r="C18" s="43" t="s">
        <v>36</v>
      </c>
      <c r="D18" s="123"/>
      <c r="E18" s="123"/>
      <c r="F18" s="122">
        <f>D18+E18</f>
        <v>0</v>
      </c>
      <c r="G18" s="42">
        <v>8</v>
      </c>
      <c r="H18" s="44" t="s">
        <v>114</v>
      </c>
      <c r="I18" s="15"/>
      <c r="J18" s="124">
        <v>0</v>
      </c>
    </row>
    <row r="19" spans="2:10" ht="18" customHeight="1" thickBot="1">
      <c r="B19" s="42">
        <v>4</v>
      </c>
      <c r="C19" s="43" t="s">
        <v>37</v>
      </c>
      <c r="D19" s="123"/>
      <c r="E19" s="123"/>
      <c r="F19" s="125">
        <f>D19+E19</f>
        <v>0</v>
      </c>
      <c r="G19" s="42">
        <v>9</v>
      </c>
      <c r="H19" s="44" t="s">
        <v>2</v>
      </c>
      <c r="I19" s="15"/>
      <c r="J19" s="124">
        <v>0</v>
      </c>
    </row>
    <row r="20" spans="2:10" ht="18" customHeight="1" thickBot="1">
      <c r="B20" s="45">
        <v>5</v>
      </c>
      <c r="C20" s="46" t="s">
        <v>38</v>
      </c>
      <c r="D20" s="126">
        <f>SUM(D16:D19)</f>
        <v>0</v>
      </c>
      <c r="E20" s="127">
        <f>SUM(E16:E19)</f>
        <v>0</v>
      </c>
      <c r="F20" s="128">
        <f>SUM(F16:F19)</f>
        <v>0</v>
      </c>
      <c r="G20" s="47">
        <v>10</v>
      </c>
      <c r="I20" s="75" t="s">
        <v>39</v>
      </c>
      <c r="J20" s="128">
        <f>SUM(J16:J19)</f>
        <v>0</v>
      </c>
    </row>
    <row r="21" spans="2:10" ht="18" customHeight="1" thickTop="1">
      <c r="B21" s="71" t="s">
        <v>40</v>
      </c>
      <c r="C21" s="70"/>
      <c r="D21" s="37" t="s">
        <v>41</v>
      </c>
      <c r="E21" s="37"/>
      <c r="F21" s="38"/>
      <c r="G21" s="71" t="s">
        <v>42</v>
      </c>
      <c r="H21" s="36" t="s">
        <v>43</v>
      </c>
      <c r="I21" s="37"/>
      <c r="J21" s="38"/>
    </row>
    <row r="22" spans="2:10" ht="18" customHeight="1">
      <c r="B22" s="39">
        <v>11</v>
      </c>
      <c r="C22" s="41" t="s">
        <v>115</v>
      </c>
      <c r="D22" s="77" t="s">
        <v>2</v>
      </c>
      <c r="E22" s="79">
        <v>0</v>
      </c>
      <c r="F22" s="122">
        <v>0</v>
      </c>
      <c r="G22" s="42">
        <v>16</v>
      </c>
      <c r="H22" s="44" t="s">
        <v>44</v>
      </c>
      <c r="I22" s="48"/>
      <c r="J22" s="124">
        <v>0</v>
      </c>
    </row>
    <row r="23" spans="2:10" ht="18" customHeight="1">
      <c r="B23" s="42">
        <v>12</v>
      </c>
      <c r="C23" s="44" t="s">
        <v>116</v>
      </c>
      <c r="D23" s="78"/>
      <c r="E23" s="49">
        <v>0</v>
      </c>
      <c r="F23" s="124">
        <v>0</v>
      </c>
      <c r="G23" s="42">
        <v>17</v>
      </c>
      <c r="H23" s="44" t="s">
        <v>118</v>
      </c>
      <c r="I23" s="48"/>
      <c r="J23" s="124">
        <v>0</v>
      </c>
    </row>
    <row r="24" spans="2:10" ht="18" customHeight="1">
      <c r="B24" s="42">
        <v>13</v>
      </c>
      <c r="C24" s="44" t="s">
        <v>117</v>
      </c>
      <c r="D24" s="78"/>
      <c r="E24" s="49">
        <v>0</v>
      </c>
      <c r="F24" s="124">
        <v>0</v>
      </c>
      <c r="G24" s="42">
        <v>18</v>
      </c>
      <c r="H24" s="44" t="s">
        <v>119</v>
      </c>
      <c r="I24" s="48"/>
      <c r="J24" s="124">
        <v>0</v>
      </c>
    </row>
    <row r="25" spans="2:10" ht="18" customHeight="1" thickBot="1">
      <c r="B25" s="42">
        <v>14</v>
      </c>
      <c r="C25" s="44" t="s">
        <v>2</v>
      </c>
      <c r="D25" s="78"/>
      <c r="E25" s="49">
        <v>0</v>
      </c>
      <c r="F25" s="124">
        <v>0</v>
      </c>
      <c r="G25" s="42">
        <v>19</v>
      </c>
      <c r="H25" s="44" t="s">
        <v>2</v>
      </c>
      <c r="I25" s="48"/>
      <c r="J25" s="124">
        <v>0</v>
      </c>
    </row>
    <row r="26" spans="2:10" ht="18" customHeight="1" thickBot="1">
      <c r="B26" s="45">
        <v>15</v>
      </c>
      <c r="C26" s="50"/>
      <c r="D26" s="51"/>
      <c r="E26" s="51" t="s">
        <v>45</v>
      </c>
      <c r="F26" s="128">
        <f>SUM(F22:F25)</f>
        <v>0</v>
      </c>
      <c r="G26" s="45">
        <v>20</v>
      </c>
      <c r="H26" s="50"/>
      <c r="I26" s="51" t="s">
        <v>46</v>
      </c>
      <c r="J26" s="128">
        <f>SUM(J22:J25)</f>
        <v>0</v>
      </c>
    </row>
    <row r="27" spans="2:10" ht="18" customHeight="1" thickTop="1">
      <c r="B27" s="52"/>
      <c r="C27" s="53" t="s">
        <v>47</v>
      </c>
      <c r="D27" s="54"/>
      <c r="E27" s="55" t="s">
        <v>48</v>
      </c>
      <c r="F27" s="56"/>
      <c r="G27" s="71" t="s">
        <v>49</v>
      </c>
      <c r="H27" s="36" t="s">
        <v>50</v>
      </c>
      <c r="I27" s="37"/>
      <c r="J27" s="38"/>
    </row>
    <row r="28" spans="2:10" ht="18" customHeight="1">
      <c r="B28" s="57"/>
      <c r="C28" s="58"/>
      <c r="D28" s="59"/>
      <c r="E28" s="60"/>
      <c r="F28" s="56"/>
      <c r="G28" s="39">
        <v>21</v>
      </c>
      <c r="H28" s="41"/>
      <c r="I28" s="61" t="s">
        <v>51</v>
      </c>
      <c r="J28" s="122">
        <f>ROUND(F20,2)+J20+F26+J26</f>
        <v>0</v>
      </c>
    </row>
    <row r="29" spans="2:10" ht="18" customHeight="1">
      <c r="B29" s="57"/>
      <c r="C29" s="59" t="s">
        <v>52</v>
      </c>
      <c r="D29" s="59"/>
      <c r="E29" s="62"/>
      <c r="F29" s="56"/>
      <c r="G29" s="42">
        <v>22</v>
      </c>
      <c r="H29" s="44" t="s">
        <v>120</v>
      </c>
      <c r="I29" s="129">
        <f>J28-I30</f>
        <v>0</v>
      </c>
      <c r="J29" s="124">
        <f>ROUND((I29*20)/100,2)</f>
        <v>0</v>
      </c>
    </row>
    <row r="30" spans="2:10" ht="18" customHeight="1" thickBot="1">
      <c r="B30" s="14"/>
      <c r="C30" s="15" t="s">
        <v>53</v>
      </c>
      <c r="D30" s="15"/>
      <c r="E30" s="62"/>
      <c r="F30" s="56"/>
      <c r="G30" s="42">
        <v>23</v>
      </c>
      <c r="H30" s="44" t="s">
        <v>121</v>
      </c>
      <c r="I30" s="129">
        <f>SUMIF(Prehlad!O11:O9998,0,Prehlad!J11:J9998)</f>
        <v>0</v>
      </c>
      <c r="J30" s="124">
        <f>ROUND((I30*0)/100,1)</f>
        <v>0</v>
      </c>
    </row>
    <row r="31" spans="2:10" ht="18" customHeight="1" thickBot="1">
      <c r="B31" s="57"/>
      <c r="C31" s="59"/>
      <c r="D31" s="59"/>
      <c r="E31" s="62"/>
      <c r="F31" s="56"/>
      <c r="G31" s="45">
        <v>24</v>
      </c>
      <c r="H31" s="50"/>
      <c r="I31" s="51" t="s">
        <v>54</v>
      </c>
      <c r="J31" s="128">
        <f>SUM(J28:J30)</f>
        <v>0</v>
      </c>
    </row>
    <row r="32" spans="2:10" ht="18" customHeight="1" thickBot="1" thickTop="1">
      <c r="B32" s="52"/>
      <c r="C32" s="59"/>
      <c r="D32" s="56"/>
      <c r="E32" s="63"/>
      <c r="F32" s="56"/>
      <c r="G32" s="72" t="s">
        <v>55</v>
      </c>
      <c r="H32" s="73" t="s">
        <v>122</v>
      </c>
      <c r="I32" s="32"/>
      <c r="J32" s="74">
        <v>0</v>
      </c>
    </row>
    <row r="33" spans="2:10" ht="18" customHeight="1" thickTop="1">
      <c r="B33" s="64"/>
      <c r="C33" s="65"/>
      <c r="D33" s="53" t="s">
        <v>56</v>
      </c>
      <c r="E33" s="65"/>
      <c r="F33" s="65"/>
      <c r="G33" s="65"/>
      <c r="H33" s="65" t="s">
        <v>57</v>
      </c>
      <c r="I33" s="65"/>
      <c r="J33" s="66"/>
    </row>
    <row r="34" spans="2:10" ht="18" customHeight="1">
      <c r="B34" s="57"/>
      <c r="C34" s="58"/>
      <c r="D34" s="59"/>
      <c r="E34" s="59"/>
      <c r="F34" s="58"/>
      <c r="G34" s="59"/>
      <c r="H34" s="59"/>
      <c r="I34" s="59"/>
      <c r="J34" s="67"/>
    </row>
    <row r="35" spans="2:10" ht="18" customHeight="1">
      <c r="B35" s="57"/>
      <c r="C35" s="59" t="s">
        <v>52</v>
      </c>
      <c r="D35" s="59"/>
      <c r="E35" s="59"/>
      <c r="F35" s="58"/>
      <c r="G35" s="59" t="s">
        <v>52</v>
      </c>
      <c r="H35" s="59"/>
      <c r="I35" s="59"/>
      <c r="J35" s="67"/>
    </row>
    <row r="36" spans="2:10" ht="18" customHeight="1">
      <c r="B36" s="14"/>
      <c r="C36" s="15" t="s">
        <v>53</v>
      </c>
      <c r="D36" s="15"/>
      <c r="E36" s="15"/>
      <c r="F36" s="16"/>
      <c r="G36" s="15" t="s">
        <v>53</v>
      </c>
      <c r="H36" s="15"/>
      <c r="I36" s="15"/>
      <c r="J36" s="17"/>
    </row>
    <row r="37" spans="2:10" ht="18" customHeight="1">
      <c r="B37" s="57"/>
      <c r="C37" s="59" t="s">
        <v>48</v>
      </c>
      <c r="D37" s="59"/>
      <c r="E37" s="59"/>
      <c r="F37" s="58"/>
      <c r="G37" s="59" t="s">
        <v>48</v>
      </c>
      <c r="H37" s="59"/>
      <c r="I37" s="59"/>
      <c r="J37" s="67"/>
    </row>
    <row r="38" spans="2:10" ht="18" customHeight="1">
      <c r="B38" s="57"/>
      <c r="C38" s="59"/>
      <c r="D38" s="59"/>
      <c r="E38" s="59"/>
      <c r="F38" s="59"/>
      <c r="G38" s="59"/>
      <c r="H38" s="59"/>
      <c r="I38" s="59"/>
      <c r="J38" s="67"/>
    </row>
    <row r="39" spans="2:10" ht="18" customHeight="1">
      <c r="B39" s="57"/>
      <c r="C39" s="59"/>
      <c r="D39" s="59"/>
      <c r="E39" s="59"/>
      <c r="F39" s="59"/>
      <c r="G39" s="59"/>
      <c r="H39" s="59"/>
      <c r="I39" s="59"/>
      <c r="J39" s="67"/>
    </row>
    <row r="40" spans="2:10" ht="18" customHeight="1">
      <c r="B40" s="57"/>
      <c r="C40" s="59"/>
      <c r="D40" s="59"/>
      <c r="E40" s="59"/>
      <c r="F40" s="59"/>
      <c r="G40" s="59"/>
      <c r="H40" s="59"/>
      <c r="I40" s="59"/>
      <c r="J40" s="67"/>
    </row>
    <row r="41" spans="2:10" ht="18" customHeight="1" thickBot="1">
      <c r="B41" s="29"/>
      <c r="C41" s="30"/>
      <c r="D41" s="30"/>
      <c r="E41" s="30"/>
      <c r="F41" s="30"/>
      <c r="G41" s="30"/>
      <c r="H41" s="30"/>
      <c r="I41" s="30"/>
      <c r="J41" s="31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102</v>
      </c>
      <c r="C1" s="1"/>
      <c r="E1" s="9" t="s">
        <v>103</v>
      </c>
      <c r="F1" s="1"/>
      <c r="G1" s="1"/>
      <c r="Z1" s="106" t="s">
        <v>4</v>
      </c>
      <c r="AA1" s="106" t="s">
        <v>5</v>
      </c>
      <c r="AB1" s="106" t="s">
        <v>6</v>
      </c>
      <c r="AC1" s="106" t="s">
        <v>7</v>
      </c>
      <c r="AD1" s="106" t="s">
        <v>8</v>
      </c>
    </row>
    <row r="2" spans="1:30" ht="12.75">
      <c r="A2" s="9" t="s">
        <v>104</v>
      </c>
      <c r="C2" s="1"/>
      <c r="E2" s="9" t="s">
        <v>105</v>
      </c>
      <c r="F2" s="1"/>
      <c r="G2" s="1"/>
      <c r="Z2" s="106" t="s">
        <v>10</v>
      </c>
      <c r="AA2" s="107" t="s">
        <v>58</v>
      </c>
      <c r="AB2" s="107" t="s">
        <v>12</v>
      </c>
      <c r="AC2" s="107"/>
      <c r="AD2" s="108"/>
    </row>
    <row r="3" spans="1:30" ht="12.75">
      <c r="A3" s="9" t="s">
        <v>59</v>
      </c>
      <c r="C3" s="1"/>
      <c r="E3" s="9" t="s">
        <v>147</v>
      </c>
      <c r="F3" s="1"/>
      <c r="G3" s="1"/>
      <c r="Z3" s="106" t="s">
        <v>13</v>
      </c>
      <c r="AA3" s="107" t="s">
        <v>60</v>
      </c>
      <c r="AB3" s="107" t="s">
        <v>12</v>
      </c>
      <c r="AC3" s="107" t="s">
        <v>15</v>
      </c>
      <c r="AD3" s="108" t="s">
        <v>16</v>
      </c>
    </row>
    <row r="4" spans="2:30" ht="12.75">
      <c r="B4" s="1"/>
      <c r="C4" s="1"/>
      <c r="D4" s="1"/>
      <c r="E4" s="1"/>
      <c r="F4" s="1"/>
      <c r="G4" s="1"/>
      <c r="Z4" s="106" t="s">
        <v>17</v>
      </c>
      <c r="AA4" s="107" t="s">
        <v>61</v>
      </c>
      <c r="AB4" s="107" t="s">
        <v>12</v>
      </c>
      <c r="AC4" s="107"/>
      <c r="AD4" s="108"/>
    </row>
    <row r="5" spans="1:30" ht="12.75">
      <c r="A5" s="9" t="s">
        <v>148</v>
      </c>
      <c r="B5" s="1"/>
      <c r="C5" s="1"/>
      <c r="D5" s="1"/>
      <c r="E5" s="1"/>
      <c r="F5" s="1"/>
      <c r="G5" s="1"/>
      <c r="Z5" s="106" t="s">
        <v>23</v>
      </c>
      <c r="AA5" s="107" t="s">
        <v>60</v>
      </c>
      <c r="AB5" s="107" t="s">
        <v>12</v>
      </c>
      <c r="AC5" s="107" t="s">
        <v>15</v>
      </c>
      <c r="AD5" s="108" t="s">
        <v>16</v>
      </c>
    </row>
    <row r="6" spans="1:7" ht="12.75">
      <c r="A6" s="9" t="s">
        <v>146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106</v>
      </c>
      <c r="B8" s="4" t="str">
        <f>CONCATENATE(AA2," ",AB2," ",AC2," ",AD2)</f>
        <v>Rekapitulácia rozpočtu v EUR  </v>
      </c>
      <c r="G8" s="1"/>
    </row>
    <row r="9" spans="1:7" ht="12.75">
      <c r="A9" s="111" t="s">
        <v>62</v>
      </c>
      <c r="B9" s="111" t="s">
        <v>29</v>
      </c>
      <c r="C9" s="111" t="s">
        <v>63</v>
      </c>
      <c r="D9" s="111" t="s">
        <v>64</v>
      </c>
      <c r="E9" s="118" t="s">
        <v>65</v>
      </c>
      <c r="F9" s="118" t="s">
        <v>66</v>
      </c>
      <c r="G9" s="1"/>
    </row>
    <row r="10" spans="1:7" ht="12.75">
      <c r="A10" s="115"/>
      <c r="B10" s="115"/>
      <c r="C10" s="115" t="s">
        <v>67</v>
      </c>
      <c r="D10" s="115"/>
      <c r="E10" s="115" t="s">
        <v>64</v>
      </c>
      <c r="F10" s="115" t="s">
        <v>64</v>
      </c>
      <c r="G10" s="90" t="s">
        <v>68</v>
      </c>
    </row>
    <row r="12" spans="1:7" ht="12.75">
      <c r="A12" s="1" t="s">
        <v>124</v>
      </c>
      <c r="B12" s="6">
        <f>Prehlad!H16</f>
        <v>0</v>
      </c>
      <c r="C12" s="6">
        <f>Prehlad!I16</f>
        <v>0</v>
      </c>
      <c r="D12" s="6">
        <f>Prehlad!J16</f>
        <v>0</v>
      </c>
      <c r="E12" s="7">
        <f>Prehlad!L16</f>
        <v>1.9783239</v>
      </c>
      <c r="F12" s="5">
        <f>Prehlad!N16</f>
        <v>0</v>
      </c>
      <c r="G12" s="5">
        <f>Prehlad!W16</f>
        <v>0</v>
      </c>
    </row>
    <row r="13" spans="1:7" ht="12.75">
      <c r="A13" s="1" t="s">
        <v>132</v>
      </c>
      <c r="B13" s="6">
        <f>Prehlad!H18</f>
        <v>0</v>
      </c>
      <c r="C13" s="6">
        <f>Prehlad!I18</f>
        <v>0</v>
      </c>
      <c r="D13" s="6">
        <f>Prehlad!J18</f>
        <v>0</v>
      </c>
      <c r="E13" s="7">
        <f>Prehlad!L18</f>
        <v>1.9783239</v>
      </c>
      <c r="F13" s="5">
        <f>Prehlad!N18</f>
        <v>0</v>
      </c>
      <c r="G13" s="5">
        <f>Prehlad!W18</f>
        <v>0</v>
      </c>
    </row>
    <row r="15" spans="1:7" ht="12.75">
      <c r="A15" s="1" t="s">
        <v>134</v>
      </c>
      <c r="B15" s="6">
        <f>Prehlad!H25</f>
        <v>0</v>
      </c>
      <c r="C15" s="6">
        <f>Prehlad!I25</f>
        <v>0</v>
      </c>
      <c r="D15" s="6">
        <f>Prehlad!J25</f>
        <v>0</v>
      </c>
      <c r="E15" s="7">
        <f>Prehlad!L25</f>
        <v>0.1002837</v>
      </c>
      <c r="F15" s="5">
        <f>Prehlad!N25</f>
        <v>0</v>
      </c>
      <c r="G15" s="5">
        <f>Prehlad!W25</f>
        <v>0</v>
      </c>
    </row>
    <row r="16" spans="1:7" ht="12.75">
      <c r="A16" s="1" t="s">
        <v>144</v>
      </c>
      <c r="B16" s="6">
        <f>Prehlad!H27</f>
        <v>0</v>
      </c>
      <c r="C16" s="6">
        <f>Prehlad!I27</f>
        <v>0</v>
      </c>
      <c r="D16" s="6">
        <f>Prehlad!J27</f>
        <v>0</v>
      </c>
      <c r="E16" s="7">
        <f>Prehlad!L27</f>
        <v>0.1002837</v>
      </c>
      <c r="F16" s="5">
        <f>Prehlad!N27</f>
        <v>0</v>
      </c>
      <c r="G16" s="5">
        <f>Prehlad!W27</f>
        <v>0</v>
      </c>
    </row>
    <row r="19" spans="1:7" ht="12.75">
      <c r="A19" s="1" t="s">
        <v>145</v>
      </c>
      <c r="B19" s="6">
        <f>Prehlad!H29</f>
        <v>0</v>
      </c>
      <c r="C19" s="6">
        <f>Prehlad!I29</f>
        <v>0</v>
      </c>
      <c r="D19" s="6">
        <f>Prehlad!J29</f>
        <v>0</v>
      </c>
      <c r="E19" s="7">
        <f>Prehlad!L29</f>
        <v>2.0786075999999998</v>
      </c>
      <c r="F19" s="5">
        <f>Prehlad!N29</f>
        <v>0</v>
      </c>
      <c r="G19" s="5">
        <f>Prehlad!W29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showGridLines="0" zoomScalePageLayoutView="0" workbookViewId="0" topLeftCell="A1">
      <selection activeCell="W22" sqref="W22"/>
    </sheetView>
  </sheetViews>
  <sheetFormatPr defaultColWidth="9.140625" defaultRowHeight="12.75"/>
  <cols>
    <col min="1" max="1" width="4.57421875" style="97" customWidth="1"/>
    <col min="2" max="2" width="3.7109375" style="98" customWidth="1"/>
    <col min="3" max="3" width="11.00390625" style="99" customWidth="1"/>
    <col min="4" max="4" width="35.7109375" style="120" customWidth="1"/>
    <col min="5" max="5" width="10.7109375" style="101" customWidth="1"/>
    <col min="6" max="6" width="5.28125" style="100" customWidth="1"/>
    <col min="7" max="7" width="8.7109375" style="102" customWidth="1"/>
    <col min="8" max="9" width="9.7109375" style="102" hidden="1" customWidth="1"/>
    <col min="10" max="10" width="9.57421875" style="102" customWidth="1"/>
    <col min="11" max="11" width="7.421875" style="103" hidden="1" customWidth="1"/>
    <col min="12" max="12" width="8.28125" style="103" hidden="1" customWidth="1"/>
    <col min="13" max="13" width="9.140625" style="101" hidden="1" customWidth="1"/>
    <col min="14" max="14" width="7.00390625" style="101" hidden="1" customWidth="1"/>
    <col min="15" max="15" width="3.57421875" style="100" hidden="1" customWidth="1"/>
    <col min="16" max="16" width="12.7109375" style="100" hidden="1" customWidth="1"/>
    <col min="17" max="19" width="13.28125" style="101" hidden="1" customWidth="1"/>
    <col min="20" max="20" width="10.57421875" style="104" hidden="1" customWidth="1"/>
    <col min="21" max="21" width="10.28125" style="104" hidden="1" customWidth="1"/>
    <col min="22" max="22" width="5.7109375" style="104" hidden="1" customWidth="1"/>
    <col min="23" max="23" width="9.140625" style="105" customWidth="1"/>
    <col min="24" max="25" width="5.7109375" style="100" customWidth="1"/>
    <col min="26" max="26" width="7.57421875" style="100" customWidth="1"/>
    <col min="27" max="27" width="24.8515625" style="100" customWidth="1"/>
    <col min="28" max="28" width="4.28125" style="100" customWidth="1"/>
    <col min="29" max="29" width="8.28125" style="100" customWidth="1"/>
    <col min="30" max="30" width="8.7109375" style="100" customWidth="1"/>
    <col min="31" max="34" width="9.140625" style="100" customWidth="1"/>
    <col min="35" max="16384" width="9.140625" style="1" customWidth="1"/>
  </cols>
  <sheetData>
    <row r="1" spans="1:34" ht="12.75">
      <c r="A1" s="9" t="s">
        <v>102</v>
      </c>
      <c r="B1" s="1"/>
      <c r="C1" s="1"/>
      <c r="D1" s="1"/>
      <c r="E1" s="9" t="s">
        <v>103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6" t="s">
        <v>4</v>
      </c>
      <c r="AA1" s="106" t="s">
        <v>5</v>
      </c>
      <c r="AB1" s="106" t="s">
        <v>6</v>
      </c>
      <c r="AC1" s="106" t="s">
        <v>7</v>
      </c>
      <c r="AD1" s="106" t="s">
        <v>8</v>
      </c>
      <c r="AE1" s="1"/>
      <c r="AF1" s="1"/>
      <c r="AG1" s="1"/>
      <c r="AH1" s="1"/>
    </row>
    <row r="2" spans="1:34" ht="12.75">
      <c r="A2" s="9" t="s">
        <v>104</v>
      </c>
      <c r="B2" s="1"/>
      <c r="C2" s="1"/>
      <c r="D2" s="1"/>
      <c r="E2" s="9" t="s">
        <v>105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6" t="s">
        <v>10</v>
      </c>
      <c r="AA2" s="107" t="s">
        <v>69</v>
      </c>
      <c r="AB2" s="107" t="s">
        <v>12</v>
      </c>
      <c r="AC2" s="107"/>
      <c r="AD2" s="108"/>
      <c r="AE2" s="1"/>
      <c r="AF2" s="1"/>
      <c r="AG2" s="1"/>
      <c r="AH2" s="1"/>
    </row>
    <row r="3" spans="1:34" ht="12.75">
      <c r="A3" s="9" t="s">
        <v>59</v>
      </c>
      <c r="B3" s="1"/>
      <c r="C3" s="1"/>
      <c r="D3" s="1"/>
      <c r="E3" s="9" t="s">
        <v>147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6" t="s">
        <v>13</v>
      </c>
      <c r="AA3" s="107" t="s">
        <v>70</v>
      </c>
      <c r="AB3" s="107" t="s">
        <v>12</v>
      </c>
      <c r="AC3" s="107" t="s">
        <v>15</v>
      </c>
      <c r="AD3" s="108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6" t="s">
        <v>17</v>
      </c>
      <c r="AA4" s="107" t="s">
        <v>71</v>
      </c>
      <c r="AB4" s="107" t="s">
        <v>12</v>
      </c>
      <c r="AC4" s="107"/>
      <c r="AD4" s="108"/>
      <c r="AE4" s="1"/>
      <c r="AF4" s="1"/>
      <c r="AG4" s="1"/>
      <c r="AH4" s="1"/>
    </row>
    <row r="5" spans="1:34" ht="12.75">
      <c r="A5" s="9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6" t="s">
        <v>23</v>
      </c>
      <c r="AA5" s="107" t="s">
        <v>70</v>
      </c>
      <c r="AB5" s="107" t="s">
        <v>12</v>
      </c>
      <c r="AC5" s="107" t="s">
        <v>15</v>
      </c>
      <c r="AD5" s="108" t="s">
        <v>16</v>
      </c>
      <c r="AE5" s="1"/>
      <c r="AF5" s="1"/>
      <c r="AG5" s="1"/>
      <c r="AH5" s="1"/>
    </row>
    <row r="6" spans="1:34" ht="12.75">
      <c r="A6" s="9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106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1" t="s">
        <v>72</v>
      </c>
      <c r="B9" s="111" t="s">
        <v>73</v>
      </c>
      <c r="C9" s="111" t="s">
        <v>74</v>
      </c>
      <c r="D9" s="111" t="s">
        <v>75</v>
      </c>
      <c r="E9" s="111" t="s">
        <v>76</v>
      </c>
      <c r="F9" s="111" t="s">
        <v>77</v>
      </c>
      <c r="G9" s="111" t="s">
        <v>78</v>
      </c>
      <c r="H9" s="111" t="s">
        <v>29</v>
      </c>
      <c r="I9" s="111" t="s">
        <v>63</v>
      </c>
      <c r="J9" s="111" t="s">
        <v>64</v>
      </c>
      <c r="K9" s="112" t="s">
        <v>65</v>
      </c>
      <c r="L9" s="113"/>
      <c r="M9" s="114" t="s">
        <v>66</v>
      </c>
      <c r="N9" s="113"/>
      <c r="O9" s="111" t="s">
        <v>3</v>
      </c>
      <c r="P9" s="109" t="s">
        <v>79</v>
      </c>
      <c r="Q9" s="84" t="s">
        <v>76</v>
      </c>
      <c r="R9" s="84" t="s">
        <v>76</v>
      </c>
      <c r="S9" s="85" t="s">
        <v>76</v>
      </c>
      <c r="T9" s="89" t="s">
        <v>80</v>
      </c>
      <c r="U9" s="89" t="s">
        <v>81</v>
      </c>
      <c r="V9" s="89" t="s">
        <v>82</v>
      </c>
      <c r="W9" s="90" t="s">
        <v>68</v>
      </c>
      <c r="X9" s="90" t="s">
        <v>83</v>
      </c>
      <c r="Y9" s="90" t="s">
        <v>84</v>
      </c>
      <c r="Z9" s="119" t="s">
        <v>85</v>
      </c>
      <c r="AA9" s="119" t="s">
        <v>86</v>
      </c>
      <c r="AB9" s="1" t="s">
        <v>82</v>
      </c>
      <c r="AC9" s="1"/>
      <c r="AD9" s="1"/>
      <c r="AE9" s="1"/>
      <c r="AF9" s="1"/>
      <c r="AG9" s="1"/>
      <c r="AH9" s="1"/>
    </row>
    <row r="10" spans="1:34" ht="13.5" thickBot="1">
      <c r="A10" s="115" t="s">
        <v>87</v>
      </c>
      <c r="B10" s="115" t="s">
        <v>88</v>
      </c>
      <c r="C10" s="116"/>
      <c r="D10" s="115" t="s">
        <v>89</v>
      </c>
      <c r="E10" s="115" t="s">
        <v>90</v>
      </c>
      <c r="F10" s="115" t="s">
        <v>91</v>
      </c>
      <c r="G10" s="115" t="s">
        <v>92</v>
      </c>
      <c r="H10" s="115" t="s">
        <v>93</v>
      </c>
      <c r="I10" s="115" t="s">
        <v>67</v>
      </c>
      <c r="J10" s="115"/>
      <c r="K10" s="115" t="s">
        <v>78</v>
      </c>
      <c r="L10" s="115" t="s">
        <v>64</v>
      </c>
      <c r="M10" s="117" t="s">
        <v>78</v>
      </c>
      <c r="N10" s="115" t="s">
        <v>64</v>
      </c>
      <c r="O10" s="115" t="s">
        <v>94</v>
      </c>
      <c r="P10" s="110"/>
      <c r="Q10" s="86" t="s">
        <v>95</v>
      </c>
      <c r="R10" s="86" t="s">
        <v>96</v>
      </c>
      <c r="S10" s="87" t="s">
        <v>97</v>
      </c>
      <c r="T10" s="89" t="s">
        <v>98</v>
      </c>
      <c r="U10" s="89" t="s">
        <v>99</v>
      </c>
      <c r="V10" s="89" t="s">
        <v>100</v>
      </c>
      <c r="W10" s="90"/>
      <c r="X10" s="1"/>
      <c r="Y10" s="1"/>
      <c r="Z10" s="119" t="s">
        <v>101</v>
      </c>
      <c r="AA10" s="119" t="s">
        <v>87</v>
      </c>
      <c r="AB10" s="1" t="s">
        <v>107</v>
      </c>
      <c r="AC10" s="1"/>
      <c r="AD10" s="1"/>
      <c r="AE10" s="1"/>
      <c r="AF10" s="1"/>
      <c r="AG10" s="1"/>
      <c r="AH10" s="1"/>
    </row>
    <row r="11" ht="13.5" thickTop="1"/>
    <row r="12" ht="12.75">
      <c r="B12" s="130" t="s">
        <v>123</v>
      </c>
    </row>
    <row r="13" ht="12.75">
      <c r="B13" s="99" t="s">
        <v>124</v>
      </c>
    </row>
    <row r="14" spans="1:22" ht="25.5">
      <c r="A14" s="97">
        <v>1</v>
      </c>
      <c r="B14" s="98" t="s">
        <v>125</v>
      </c>
      <c r="C14" s="99" t="s">
        <v>126</v>
      </c>
      <c r="D14" s="120" t="s">
        <v>127</v>
      </c>
      <c r="E14" s="101">
        <v>303.89</v>
      </c>
      <c r="F14" s="100" t="s">
        <v>128</v>
      </c>
      <c r="G14" s="102">
        <v>0</v>
      </c>
      <c r="H14" s="102">
        <f>ROUND(E14*G14,2)</f>
        <v>0</v>
      </c>
      <c r="J14" s="102">
        <f>ROUND(E14*G14,2)</f>
        <v>0</v>
      </c>
      <c r="K14" s="103">
        <v>0.00031</v>
      </c>
      <c r="L14" s="103">
        <f>E14*K14</f>
        <v>0.0942059</v>
      </c>
      <c r="O14" s="100">
        <v>20</v>
      </c>
      <c r="P14" s="100">
        <v>1</v>
      </c>
      <c r="V14" s="104" t="s">
        <v>49</v>
      </c>
    </row>
    <row r="15" spans="1:22" ht="25.5">
      <c r="A15" s="97">
        <v>2</v>
      </c>
      <c r="B15" s="98" t="s">
        <v>125</v>
      </c>
      <c r="C15" s="99" t="s">
        <v>129</v>
      </c>
      <c r="D15" s="120" t="s">
        <v>130</v>
      </c>
      <c r="E15" s="101">
        <v>303.89</v>
      </c>
      <c r="F15" s="100" t="s">
        <v>128</v>
      </c>
      <c r="G15" s="102">
        <v>0</v>
      </c>
      <c r="H15" s="102">
        <f>ROUND(E15*G15,2)</f>
        <v>0</v>
      </c>
      <c r="J15" s="102">
        <f>ROUND(E15*G15,2)</f>
        <v>0</v>
      </c>
      <c r="K15" s="103">
        <v>0.0062</v>
      </c>
      <c r="L15" s="103">
        <f>E15*K15</f>
        <v>1.884118</v>
      </c>
      <c r="O15" s="100">
        <v>20</v>
      </c>
      <c r="P15" s="100">
        <v>2</v>
      </c>
      <c r="V15" s="104" t="s">
        <v>49</v>
      </c>
    </row>
    <row r="16" spans="4:14" ht="12.75">
      <c r="D16" s="131" t="s">
        <v>131</v>
      </c>
      <c r="E16" s="132">
        <f>J16</f>
        <v>0</v>
      </c>
      <c r="H16" s="132">
        <f>SUM(H12:H15)</f>
        <v>0</v>
      </c>
      <c r="I16" s="132">
        <f>SUM(I12:I15)</f>
        <v>0</v>
      </c>
      <c r="J16" s="132">
        <f>SUM(J12:J15)</f>
        <v>0</v>
      </c>
      <c r="L16" s="133">
        <f>SUM(L12:L15)</f>
        <v>1.9783239</v>
      </c>
      <c r="N16" s="134">
        <f>SUM(N12:N15)</f>
        <v>0</v>
      </c>
    </row>
    <row r="18" spans="4:14" ht="12.75">
      <c r="D18" s="131" t="s">
        <v>132</v>
      </c>
      <c r="E18" s="134">
        <f>J18</f>
        <v>0</v>
      </c>
      <c r="H18" s="132">
        <f>+H16</f>
        <v>0</v>
      </c>
      <c r="I18" s="132">
        <f>+I16</f>
        <v>0</v>
      </c>
      <c r="J18" s="132">
        <f>+J16</f>
        <v>0</v>
      </c>
      <c r="L18" s="133">
        <f>+L16</f>
        <v>1.9783239</v>
      </c>
      <c r="N18" s="134">
        <f>+N16</f>
        <v>0</v>
      </c>
    </row>
    <row r="20" ht="12.75">
      <c r="B20" s="130" t="s">
        <v>133</v>
      </c>
    </row>
    <row r="21" ht="12.75">
      <c r="B21" s="99" t="s">
        <v>134</v>
      </c>
    </row>
    <row r="22" spans="1:22" ht="25.5">
      <c r="A22" s="97">
        <v>4</v>
      </c>
      <c r="B22" s="98" t="s">
        <v>135</v>
      </c>
      <c r="C22" s="99" t="s">
        <v>136</v>
      </c>
      <c r="D22" s="120" t="s">
        <v>137</v>
      </c>
      <c r="E22" s="101">
        <v>303.89</v>
      </c>
      <c r="F22" s="100" t="s">
        <v>128</v>
      </c>
      <c r="G22" s="102">
        <v>0</v>
      </c>
      <c r="H22" s="102">
        <f>ROUND(E22*G22,2)</f>
        <v>0</v>
      </c>
      <c r="J22" s="102">
        <f>ROUND(E22*G22,2)</f>
        <v>0</v>
      </c>
      <c r="O22" s="100">
        <v>20</v>
      </c>
      <c r="P22" s="100">
        <v>4</v>
      </c>
      <c r="V22" s="104" t="s">
        <v>138</v>
      </c>
    </row>
    <row r="23" spans="1:22" ht="12.75">
      <c r="A23" s="97">
        <v>5</v>
      </c>
      <c r="B23" s="98" t="s">
        <v>135</v>
      </c>
      <c r="C23" s="99" t="s">
        <v>139</v>
      </c>
      <c r="D23" s="120" t="s">
        <v>140</v>
      </c>
      <c r="E23" s="101">
        <v>303.89</v>
      </c>
      <c r="F23" s="100" t="s">
        <v>128</v>
      </c>
      <c r="G23" s="102">
        <v>0</v>
      </c>
      <c r="H23" s="102">
        <f>ROUND(E23*G23,2)</f>
        <v>0</v>
      </c>
      <c r="J23" s="102">
        <f>ROUND(E23*G23,2)</f>
        <v>0</v>
      </c>
      <c r="K23" s="103">
        <v>0.00015</v>
      </c>
      <c r="L23" s="103">
        <f>E23*K23</f>
        <v>0.04558349999999999</v>
      </c>
      <c r="O23" s="100">
        <v>20</v>
      </c>
      <c r="P23" s="100">
        <v>4</v>
      </c>
      <c r="V23" s="104" t="s">
        <v>138</v>
      </c>
    </row>
    <row r="24" spans="1:22" ht="25.5">
      <c r="A24" s="97">
        <v>6</v>
      </c>
      <c r="B24" s="98" t="s">
        <v>135</v>
      </c>
      <c r="C24" s="99" t="s">
        <v>141</v>
      </c>
      <c r="D24" s="120" t="s">
        <v>142</v>
      </c>
      <c r="E24" s="101">
        <v>303.89</v>
      </c>
      <c r="F24" s="100" t="s">
        <v>128</v>
      </c>
      <c r="G24" s="102">
        <v>0</v>
      </c>
      <c r="H24" s="102">
        <f>ROUND(E24*G24,2)</f>
        <v>0</v>
      </c>
      <c r="J24" s="102">
        <f>ROUND(E24*G24,2)</f>
        <v>0</v>
      </c>
      <c r="K24" s="103">
        <v>0.00018</v>
      </c>
      <c r="L24" s="103">
        <f>E24*K24</f>
        <v>0.054700200000000004</v>
      </c>
      <c r="O24" s="100">
        <v>20</v>
      </c>
      <c r="P24" s="100">
        <v>5</v>
      </c>
      <c r="V24" s="104" t="s">
        <v>138</v>
      </c>
    </row>
    <row r="25" spans="4:14" ht="12.75">
      <c r="D25" s="131" t="s">
        <v>143</v>
      </c>
      <c r="E25" s="132">
        <f>J25</f>
        <v>0</v>
      </c>
      <c r="H25" s="132">
        <f>SUM(H20:H24)</f>
        <v>0</v>
      </c>
      <c r="I25" s="132">
        <f>SUM(I20:I24)</f>
        <v>0</v>
      </c>
      <c r="J25" s="132">
        <f>SUM(J20:J24)</f>
        <v>0</v>
      </c>
      <c r="L25" s="133">
        <f>SUM(L20:L24)</f>
        <v>0.1002837</v>
      </c>
      <c r="N25" s="134">
        <f>SUM(N20:N24)</f>
        <v>0</v>
      </c>
    </row>
    <row r="27" spans="4:14" ht="12.75">
      <c r="D27" s="131" t="s">
        <v>144</v>
      </c>
      <c r="E27" s="132">
        <f>J27</f>
        <v>0</v>
      </c>
      <c r="H27" s="132">
        <f>+H25</f>
        <v>0</v>
      </c>
      <c r="I27" s="132">
        <f>+I25</f>
        <v>0</v>
      </c>
      <c r="J27" s="132">
        <f>+J25</f>
        <v>0</v>
      </c>
      <c r="L27" s="133">
        <f>+L25</f>
        <v>0.1002837</v>
      </c>
      <c r="N27" s="134">
        <f>+N25</f>
        <v>0</v>
      </c>
    </row>
    <row r="29" spans="4:14" ht="12.75">
      <c r="D29" s="135" t="s">
        <v>145</v>
      </c>
      <c r="E29" s="132">
        <f>J29</f>
        <v>0</v>
      </c>
      <c r="H29" s="132">
        <f>+H18+H27</f>
        <v>0</v>
      </c>
      <c r="I29" s="132">
        <f>+I18+I27</f>
        <v>0</v>
      </c>
      <c r="J29" s="132">
        <f>+J18+J27</f>
        <v>0</v>
      </c>
      <c r="L29" s="133">
        <f>+L18+L27</f>
        <v>2.0786075999999998</v>
      </c>
      <c r="N29" s="134">
        <f>+N18+N27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Staskov</cp:lastModifiedBy>
  <cp:lastPrinted>2019-08-19T09:44:30Z</cp:lastPrinted>
  <dcterms:created xsi:type="dcterms:W3CDTF">1999-04-06T07:39:42Z</dcterms:created>
  <dcterms:modified xsi:type="dcterms:W3CDTF">2019-08-19T09:58:16Z</dcterms:modified>
  <cp:category/>
  <cp:version/>
  <cp:contentType/>
  <cp:contentStatus/>
</cp:coreProperties>
</file>