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skov\Desktop\Rozpočty\2020\"/>
    </mc:Choice>
  </mc:AlternateContent>
  <bookViews>
    <workbookView xWindow="0" yWindow="0" windowWidth="20490" windowHeight="7755"/>
  </bookViews>
  <sheets>
    <sheet name="Návrh rozpočtu 2020" sheetId="1" r:id="rId1"/>
    <sheet name="Návrh rozpočtu podni.činnosť 2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8" i="2"/>
  <c r="E7" i="2"/>
  <c r="G35" i="1"/>
  <c r="G123" i="1" l="1"/>
  <c r="G104" i="1"/>
  <c r="G101" i="1"/>
  <c r="G93" i="1"/>
  <c r="G85" i="1"/>
  <c r="G80" i="1"/>
  <c r="G75" i="1"/>
  <c r="G70" i="1"/>
  <c r="G56" i="1"/>
  <c r="G53" i="1"/>
  <c r="L38" i="1" l="1"/>
  <c r="H80" i="1" l="1"/>
  <c r="I35" i="1"/>
  <c r="H35" i="1"/>
  <c r="F17" i="2"/>
  <c r="D17" i="2"/>
  <c r="H8" i="2"/>
  <c r="H7" i="2"/>
  <c r="H5" i="2"/>
  <c r="H17" i="2" s="1"/>
  <c r="G60" i="1" l="1"/>
  <c r="G59" i="1" s="1"/>
  <c r="G144" i="1"/>
  <c r="G149" i="1"/>
  <c r="G169" i="1"/>
  <c r="F75" i="1" l="1"/>
  <c r="F70" i="1"/>
  <c r="F149" i="1" l="1"/>
  <c r="F123" i="1" l="1"/>
  <c r="F144" i="1"/>
  <c r="H5" i="1" l="1"/>
  <c r="G157" i="1"/>
  <c r="F93" i="1"/>
  <c r="G65" i="1" l="1"/>
  <c r="G46" i="1"/>
  <c r="G33" i="1" s="1"/>
  <c r="G5" i="1"/>
  <c r="D104" i="1" l="1"/>
  <c r="F65" i="1" l="1"/>
  <c r="F60" i="1"/>
  <c r="F59" i="1" s="1"/>
  <c r="F31" i="1" l="1"/>
  <c r="F5" i="1" s="1"/>
  <c r="F104" i="1"/>
  <c r="F157" i="1"/>
  <c r="F169" i="1"/>
  <c r="E157" i="1"/>
  <c r="E149" i="1"/>
  <c r="E144" i="1"/>
  <c r="E123" i="1"/>
  <c r="E101" i="1"/>
  <c r="E93" i="1"/>
  <c r="E85" i="1"/>
  <c r="E80" i="1"/>
  <c r="D169" i="1" l="1"/>
  <c r="D149" i="1"/>
  <c r="D144" i="1"/>
  <c r="D123" i="1"/>
  <c r="D80" i="1"/>
  <c r="D56" i="1"/>
  <c r="D53" i="1"/>
  <c r="G8" i="2" l="1"/>
  <c r="F8" i="2"/>
  <c r="D8" i="2"/>
  <c r="G7" i="2"/>
  <c r="F7" i="2"/>
  <c r="D7" i="2"/>
  <c r="G5" i="2"/>
  <c r="F5" i="2"/>
  <c r="D5" i="2"/>
  <c r="G17" i="2" l="1"/>
  <c r="H104" i="1" l="1"/>
  <c r="E104" i="1"/>
  <c r="C104" i="1"/>
  <c r="I149" i="1"/>
  <c r="H149" i="1"/>
  <c r="C149" i="1"/>
  <c r="I144" i="1"/>
  <c r="H144" i="1"/>
  <c r="H169" i="1" l="1"/>
  <c r="I157" i="1"/>
  <c r="H157" i="1"/>
  <c r="I123" i="1"/>
  <c r="H123" i="1"/>
  <c r="I104" i="1"/>
  <c r="I101" i="1"/>
  <c r="H101" i="1"/>
  <c r="I93" i="1"/>
  <c r="H93" i="1"/>
  <c r="I85" i="1"/>
  <c r="H85" i="1"/>
  <c r="H33" i="1" s="1"/>
  <c r="H53" i="1"/>
  <c r="H49" i="1"/>
  <c r="H46" i="1"/>
  <c r="H56" i="1"/>
  <c r="I80" i="1"/>
  <c r="I5" i="1" l="1"/>
  <c r="F101" i="1" l="1"/>
  <c r="F85" i="1"/>
  <c r="F80" i="1"/>
  <c r="F56" i="1"/>
  <c r="F53" i="1"/>
  <c r="C144" i="1"/>
  <c r="C123" i="1"/>
  <c r="I169" i="1" l="1"/>
  <c r="I33" i="1" s="1"/>
  <c r="E169" i="1"/>
  <c r="C169" i="1"/>
  <c r="C157" i="1"/>
  <c r="C101" i="1"/>
  <c r="C93" i="1"/>
  <c r="C85" i="1"/>
  <c r="C80" i="1"/>
  <c r="C56" i="1"/>
  <c r="C53" i="1"/>
  <c r="C49" i="1"/>
  <c r="C46" i="1"/>
  <c r="E35" i="1"/>
  <c r="C35" i="1"/>
  <c r="E31" i="1"/>
  <c r="E5" i="1" s="1"/>
  <c r="C31" i="1"/>
  <c r="C5" i="1" s="1"/>
  <c r="C33" i="1" l="1"/>
</calcChain>
</file>

<file path=xl/comments1.xml><?xml version="1.0" encoding="utf-8"?>
<comments xmlns="http://schemas.openxmlformats.org/spreadsheetml/2006/main">
  <authors>
    <author>Staskov</author>
  </authors>
  <commentList>
    <comment ref="G54" authorId="0" shapeId="0">
      <text>
        <r>
          <rPr>
            <b/>
            <sz val="9"/>
            <color indexed="81"/>
            <rFont val="Segoe UI"/>
            <charset val="1"/>
          </rPr>
          <t>Staskov:</t>
        </r>
        <r>
          <rPr>
            <sz val="9"/>
            <color indexed="81"/>
            <rFont val="Segoe UI"/>
            <charset val="1"/>
          </rPr>
          <t xml:space="preserve">
20 %
</t>
        </r>
      </text>
    </comment>
    <comment ref="G57" authorId="0" shapeId="0">
      <text>
        <r>
          <rPr>
            <b/>
            <sz val="9"/>
            <color indexed="81"/>
            <rFont val="Segoe UI"/>
            <charset val="1"/>
          </rPr>
          <t>Staskov:</t>
        </r>
        <r>
          <rPr>
            <sz val="9"/>
            <color indexed="81"/>
            <rFont val="Segoe UI"/>
            <charset val="1"/>
          </rPr>
          <t xml:space="preserve">
80 %
</t>
        </r>
      </text>
    </comment>
  </commentList>
</comments>
</file>

<file path=xl/sharedStrings.xml><?xml version="1.0" encoding="utf-8"?>
<sst xmlns="http://schemas.openxmlformats.org/spreadsheetml/2006/main" count="367" uniqueCount="229">
  <si>
    <t>Ek. Klas.</t>
  </si>
  <si>
    <t>Rozpočet na rok 2019</t>
  </si>
  <si>
    <t>Rozpočet na rok 2020</t>
  </si>
  <si>
    <t>Komentár</t>
  </si>
  <si>
    <t>Poplatky za spojenie</t>
  </si>
  <si>
    <t>telefónne poplatky - paušál</t>
  </si>
  <si>
    <t xml:space="preserve">Poštovné </t>
  </si>
  <si>
    <t>Materiál</t>
  </si>
  <si>
    <t>kancelársky materiál</t>
  </si>
  <si>
    <t>Výpočtová technika</t>
  </si>
  <si>
    <t>softvér</t>
  </si>
  <si>
    <t xml:space="preserve">Knihy, noviny, zákony </t>
  </si>
  <si>
    <t>Mobilný tefefón</t>
  </si>
  <si>
    <t>Dopravné</t>
  </si>
  <si>
    <t>Technická a emisná kontrola</t>
  </si>
  <si>
    <t>Diaľničná známka</t>
  </si>
  <si>
    <t>Rutinná a štandardná údržba</t>
  </si>
  <si>
    <t>Upadte software</t>
  </si>
  <si>
    <t>Služby</t>
  </si>
  <si>
    <t>stravné</t>
  </si>
  <si>
    <t>sociálny fond</t>
  </si>
  <si>
    <t xml:space="preserve">správne poplatky </t>
  </si>
  <si>
    <t>školenia účtovníčka</t>
  </si>
  <si>
    <t>Povole. výnimky zo zákazu činno.</t>
  </si>
  <si>
    <t>Prepis vozidiel 33 €(1 vozidlo)</t>
  </si>
  <si>
    <t xml:space="preserve">Bankové poplatky </t>
  </si>
  <si>
    <t>Renovácie tonerov</t>
  </si>
  <si>
    <t>Cestovné, stravné školenia</t>
  </si>
  <si>
    <t>Konzultačné služby VO</t>
  </si>
  <si>
    <t xml:space="preserve">Poistné OTP - zodpovedn. za škodu </t>
  </si>
  <si>
    <t>Údržba obce</t>
  </si>
  <si>
    <t>Kredit - chlapi</t>
  </si>
  <si>
    <t>všeobecný materiál</t>
  </si>
  <si>
    <t>palivo, mazivá, špeciálne kvapaliny</t>
  </si>
  <si>
    <t>servis, údržba, opravy áut</t>
  </si>
  <si>
    <t xml:space="preserve">poistné </t>
  </si>
  <si>
    <t>údržba strojov, kosačiek</t>
  </si>
  <si>
    <t>PHM motorové píly, krovinorezy,snežná fréza,infraset</t>
  </si>
  <si>
    <t>preventívne prehliadky</t>
  </si>
  <si>
    <t>BOZP, Technik BOZP od roku 2017</t>
  </si>
  <si>
    <t>školenia, kurzy chapi</t>
  </si>
  <si>
    <t>Náradie</t>
  </si>
  <si>
    <t xml:space="preserve">GPS zariadenie </t>
  </si>
  <si>
    <t>Materiál VO</t>
  </si>
  <si>
    <t>Čistiace prostriedky na rozvoz obedov</t>
  </si>
  <si>
    <t>Cestné komunikácie</t>
  </si>
  <si>
    <t>údržba MK</t>
  </si>
  <si>
    <t>Transféry</t>
  </si>
  <si>
    <t>Stavebné úpravy strešnej konštrukcie - odstránenie havaríjneho stavu</t>
  </si>
  <si>
    <t xml:space="preserve">Novostavba MŠ v obci Staškov </t>
  </si>
  <si>
    <t xml:space="preserve">Novostavba byt. Domu 15 b.j. </t>
  </si>
  <si>
    <t>Úprava technický podnik - mzdy</t>
  </si>
  <si>
    <t>Maľovanie škôlka,ou,</t>
  </si>
  <si>
    <t>Modernizácia VO</t>
  </si>
  <si>
    <t>Renovácia a obnova chodníkov</t>
  </si>
  <si>
    <t>Elektrická eneria</t>
  </si>
  <si>
    <t xml:space="preserve">Vodné, stočné </t>
  </si>
  <si>
    <t>všeobcný materiál  - RDJK</t>
  </si>
  <si>
    <t>Čistiace prostriedky</t>
  </si>
  <si>
    <t xml:space="preserve">Opravy budov - výmena vodomera </t>
  </si>
  <si>
    <t>Odvody z dohôd</t>
  </si>
  <si>
    <t>Mobilný telefón</t>
  </si>
  <si>
    <t>Obecný technický podnik Staškov, Jozefa Kronera 588, 023 53 Staškov</t>
  </si>
  <si>
    <t xml:space="preserve">       </t>
  </si>
  <si>
    <t>Príspevok od obce</t>
  </si>
  <si>
    <t>Z vkladov - kreditný úrok</t>
  </si>
  <si>
    <t xml:space="preserve">Transfér- stavebné úprava strešnej konštrukcie - odstránenie havaríhného stavu </t>
  </si>
  <si>
    <t>Dotácia ÚPSVAR z roku 2017</t>
  </si>
  <si>
    <t xml:space="preserve">Preplatok elektrická energia </t>
  </si>
  <si>
    <t xml:space="preserve">Novostavba bytového domu 15 b. j . </t>
  </si>
  <si>
    <t>Sponzorstvo Kronerov dom</t>
  </si>
  <si>
    <t>Modernizácia VO v obci Staškov</t>
  </si>
  <si>
    <t>Renovácia a obnova chodníkov a spevnených plôch</t>
  </si>
  <si>
    <t>Finančné operácie</t>
  </si>
  <si>
    <t>Zostatok prostriedkov z predch. Rokov</t>
  </si>
  <si>
    <t>Výdavky /príspevok/</t>
  </si>
  <si>
    <t>610</t>
  </si>
  <si>
    <t>Mzdy</t>
  </si>
  <si>
    <t>611</t>
  </si>
  <si>
    <t>Tarifný plat</t>
  </si>
  <si>
    <t>612001</t>
  </si>
  <si>
    <t xml:space="preserve">osobný príplatok </t>
  </si>
  <si>
    <t>612002</t>
  </si>
  <si>
    <t>nadčasy</t>
  </si>
  <si>
    <t>620</t>
  </si>
  <si>
    <t>odvody</t>
  </si>
  <si>
    <t>627</t>
  </si>
  <si>
    <t>DDP</t>
  </si>
  <si>
    <t>614</t>
  </si>
  <si>
    <t xml:space="preserve">Odmeny </t>
  </si>
  <si>
    <t>625003</t>
  </si>
  <si>
    <t>Úrazové poistenie - dobrovoľ. služba</t>
  </si>
  <si>
    <t>642015</t>
  </si>
  <si>
    <t>PN</t>
  </si>
  <si>
    <t>Šanca na zamestnanie spoluúčasť OTP 20%</t>
  </si>
  <si>
    <t>Mzdy OTP - spoluúčasť 20%</t>
  </si>
  <si>
    <t>Odvody - OTP spoluúčasť 20%</t>
  </si>
  <si>
    <t>Šanca na zemestnanie ÚPSVAR 80%</t>
  </si>
  <si>
    <t>Mzdy ÚPSVAR - spoluúčasť80%</t>
  </si>
  <si>
    <t>Odvody - ÚPSVAR - spoluúčasť 80%</t>
  </si>
  <si>
    <t>§50j OTP</t>
  </si>
  <si>
    <t>Odvody OTP - spoluúčasť 20%</t>
  </si>
  <si>
    <t>§50j ÚPSVAR</t>
  </si>
  <si>
    <t>Mzdy ÚPSVAR spoluúčasť 80%</t>
  </si>
  <si>
    <t>Odvody ÚPSVAR - spoluúčasť 80 %</t>
  </si>
  <si>
    <t>632</t>
  </si>
  <si>
    <t>632003</t>
  </si>
  <si>
    <t>633</t>
  </si>
  <si>
    <t>633003</t>
  </si>
  <si>
    <t>633002</t>
  </si>
  <si>
    <t>633013</t>
  </si>
  <si>
    <t>633009</t>
  </si>
  <si>
    <t>633006</t>
  </si>
  <si>
    <t>634</t>
  </si>
  <si>
    <t>634002</t>
  </si>
  <si>
    <t>624005</t>
  </si>
  <si>
    <t>635</t>
  </si>
  <si>
    <t>635009</t>
  </si>
  <si>
    <t>637</t>
  </si>
  <si>
    <t>637014</t>
  </si>
  <si>
    <t>637016</t>
  </si>
  <si>
    <t>637012</t>
  </si>
  <si>
    <t>637001</t>
  </si>
  <si>
    <t>637004</t>
  </si>
  <si>
    <t>634001</t>
  </si>
  <si>
    <t>634003</t>
  </si>
  <si>
    <t>634006</t>
  </si>
  <si>
    <t>635004</t>
  </si>
  <si>
    <t>633015</t>
  </si>
  <si>
    <t>637006</t>
  </si>
  <si>
    <t>635006</t>
  </si>
  <si>
    <t>Peter Palica</t>
  </si>
  <si>
    <t xml:space="preserve">Prerokovaný dňa: </t>
  </si>
  <si>
    <t xml:space="preserve">vedúci OTP Staškov </t>
  </si>
  <si>
    <t>Skutočné plnenie za rok 2017</t>
  </si>
  <si>
    <t>Rozpočet na rok 2021</t>
  </si>
  <si>
    <t>Úprava technický podnik</t>
  </si>
  <si>
    <t>Dotácia ÚPSVAR na rok 2017,paragraf 50j, dobrovoľnícka</t>
  </si>
  <si>
    <t>Dotácia ÚPSVaR z roku 2016</t>
  </si>
  <si>
    <t>637015</t>
  </si>
  <si>
    <t>Zrážková daň(účty)</t>
  </si>
  <si>
    <t>Zdravotný preukaz</t>
  </si>
  <si>
    <t>Údržba verejného osvetlenia</t>
  </si>
  <si>
    <t>Refundácia ÚPSVaR</t>
  </si>
  <si>
    <t>Dotácia ÚPSVAr 50j</t>
  </si>
  <si>
    <t>Príjem za optický nivelačný prístroj</t>
  </si>
  <si>
    <t>Obnova oplotenia cintorína a nová brána</t>
  </si>
  <si>
    <t xml:space="preserve">Stavebné úprvy prevádzkovej budovy DHZ Staškov </t>
  </si>
  <si>
    <t>Futbalový klub - vodovodná prípojka</t>
  </si>
  <si>
    <t>632005</t>
  </si>
  <si>
    <t>Tonery</t>
  </si>
  <si>
    <t>633011</t>
  </si>
  <si>
    <t>Pitný režim - chlapi</t>
  </si>
  <si>
    <t>poistné aút</t>
  </si>
  <si>
    <t>Špeciálne služby</t>
  </si>
  <si>
    <t xml:space="preserve">preventívne prehliadky </t>
  </si>
  <si>
    <t>637005</t>
  </si>
  <si>
    <t xml:space="preserve">BOZP, Technik BOZP </t>
  </si>
  <si>
    <t>školenie, kurzy chlapi</t>
  </si>
  <si>
    <t>Rozvoz obedov</t>
  </si>
  <si>
    <t>Dohoda rozvoz obedov</t>
  </si>
  <si>
    <t>Odvody rozoz obedov</t>
  </si>
  <si>
    <t xml:space="preserve">Čistiace prostriedky </t>
  </si>
  <si>
    <t>Futbalový klub - vodovodná prípojka a výmena okien</t>
  </si>
  <si>
    <t>Oprava ihrísk</t>
  </si>
  <si>
    <t>Ročná kontrola dets.ihrísk</t>
  </si>
  <si>
    <t>Rodný dom Jozefa Kronera</t>
  </si>
  <si>
    <t>PZ sprievodcovské služby</t>
  </si>
  <si>
    <t>637027</t>
  </si>
  <si>
    <t>Zimná údržba chodníkov-mzda</t>
  </si>
  <si>
    <t>Odvody zimná údržba chodníkov</t>
  </si>
  <si>
    <t>Mzda kosenie-údržba verejn.zelene</t>
  </si>
  <si>
    <t>Odvody kosenie-údržba verej.zelene</t>
  </si>
  <si>
    <t>Rekonštrukcia WC</t>
  </si>
  <si>
    <t>Príjem za spoluúčasť poistné plnenie</t>
  </si>
  <si>
    <t>Z náhrad poistn. Plnenie</t>
  </si>
  <si>
    <t xml:space="preserve">Preplatok VŠZP </t>
  </si>
  <si>
    <t xml:space="preserve">PN rozvoz obedov </t>
  </si>
  <si>
    <t>Vývoz žumpy</t>
  </si>
  <si>
    <t>povinná spoluúčasť - škod.událosť</t>
  </si>
  <si>
    <t>Zdroj</t>
  </si>
  <si>
    <t>Výnosy</t>
  </si>
  <si>
    <t>Tržby z predaja služieb</t>
  </si>
  <si>
    <t>Náklady</t>
  </si>
  <si>
    <t>Mzdy - zamestnanci</t>
  </si>
  <si>
    <t>Servis, údržba</t>
  </si>
  <si>
    <t>Bankové poplatky</t>
  </si>
  <si>
    <t>PHM</t>
  </si>
  <si>
    <t>Poštovné</t>
  </si>
  <si>
    <t>Výsledok hopodárenia</t>
  </si>
  <si>
    <t>Správane poplatky</t>
  </si>
  <si>
    <t>42</t>
  </si>
  <si>
    <t>Skutočné plnenie za rok 2018</t>
  </si>
  <si>
    <t>Očakávaná skutočnosť 2019</t>
  </si>
  <si>
    <t>Rozpočet na rok 2022</t>
  </si>
  <si>
    <t>Zdravotný preukaz UPSVAaR</t>
  </si>
  <si>
    <t>Mzdy -stavebný robotník</t>
  </si>
  <si>
    <t>Odvody</t>
  </si>
  <si>
    <t>PHM chodník</t>
  </si>
  <si>
    <t>Mzdy - stavebný robotník</t>
  </si>
  <si>
    <t>Odvody-stavebný robotník</t>
  </si>
  <si>
    <t>Stravné-stavebný robotník</t>
  </si>
  <si>
    <t>WC trojka, FK Slávia</t>
  </si>
  <si>
    <t xml:space="preserve">Odchodné </t>
  </si>
  <si>
    <t>Telefonné poplatky -RDJK</t>
  </si>
  <si>
    <t>580 min HM(3 zamestnanci) - 6 mesiacov</t>
  </si>
  <si>
    <t xml:space="preserve">580 min. HM ( 3 zamestnanci) - 6 mesicov </t>
  </si>
  <si>
    <t>maj, jun, september, júl, august</t>
  </si>
  <si>
    <t>Škôlka</t>
  </si>
  <si>
    <t>Plot ihrisko FK Slávia</t>
  </si>
  <si>
    <t>580 € HM</t>
  </si>
  <si>
    <t>783 € CCP</t>
  </si>
  <si>
    <t>3-12 mesiaca  2 zamestnanci - 9 mesiacov</t>
  </si>
  <si>
    <t>2 mesiace (Január, február</t>
  </si>
  <si>
    <t>3 zamestnanci</t>
  </si>
  <si>
    <t>1,5 mesiaca (marec, pol</t>
  </si>
  <si>
    <t xml:space="preserve"> </t>
  </si>
  <si>
    <t>apríla- 3 zamestnancie</t>
  </si>
  <si>
    <t xml:space="preserve">200 ČM, 285 HM </t>
  </si>
  <si>
    <t>min hod. sadzba 3,333</t>
  </si>
  <si>
    <t>max 350 hod</t>
  </si>
  <si>
    <t>4 zamestnanci/ 4 mesiace</t>
  </si>
  <si>
    <t>642012</t>
  </si>
  <si>
    <t>ROZPOČET- podnikateľská činnosť na rok 2020/2021/2022</t>
  </si>
  <si>
    <t>OOPP</t>
  </si>
  <si>
    <t>OOPP - spouúčasť ÚPSVAR</t>
  </si>
  <si>
    <t>OOPP-spoluúčasť ÚPSVaR</t>
  </si>
  <si>
    <t>Vyvesený dňa: 28. 11. 2019</t>
  </si>
  <si>
    <t>NÁVRH ROZPOČTU NA ROKY 2020/2021/2022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</si>
</sst>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/>
    <xf numFmtId="0" fontId="1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1" fillId="4" borderId="3" xfId="0" applyFont="1" applyFill="1" applyBorder="1" applyAlignment="1"/>
    <xf numFmtId="3" fontId="1" fillId="4" borderId="2" xfId="0" applyNumberFormat="1" applyFont="1" applyFill="1" applyBorder="1"/>
    <xf numFmtId="0" fontId="3" fillId="0" borderId="2" xfId="0" applyFont="1" applyBorder="1"/>
    <xf numFmtId="0" fontId="4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2" borderId="2" xfId="0" applyFont="1" applyFill="1" applyBorder="1"/>
    <xf numFmtId="3" fontId="2" fillId="0" borderId="2" xfId="0" applyNumberFormat="1" applyFont="1" applyBorder="1"/>
    <xf numFmtId="3" fontId="2" fillId="2" borderId="2" xfId="0" applyNumberFormat="1" applyFont="1" applyFill="1" applyBorder="1"/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2" borderId="2" xfId="0" applyFont="1" applyFill="1" applyBorder="1"/>
    <xf numFmtId="3" fontId="1" fillId="0" borderId="2" xfId="0" applyNumberFormat="1" applyFont="1" applyBorder="1"/>
    <xf numFmtId="3" fontId="1" fillId="2" borderId="2" xfId="0" applyNumberFormat="1" applyFont="1" applyFill="1" applyBorder="1"/>
    <xf numFmtId="49" fontId="4" fillId="4" borderId="2" xfId="0" applyNumberFormat="1" applyFont="1" applyFill="1" applyBorder="1"/>
    <xf numFmtId="0" fontId="8" fillId="4" borderId="3" xfId="0" applyNumberFormat="1" applyFont="1" applyFill="1" applyBorder="1" applyAlignment="1"/>
    <xf numFmtId="49" fontId="4" fillId="2" borderId="2" xfId="0" applyNumberFormat="1" applyFont="1" applyFill="1" applyBorder="1"/>
    <xf numFmtId="49" fontId="9" fillId="0" borderId="2" xfId="0" applyNumberFormat="1" applyFont="1" applyFill="1" applyBorder="1"/>
    <xf numFmtId="0" fontId="1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/>
    <xf numFmtId="0" fontId="2" fillId="0" borderId="2" xfId="0" applyFont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6" fillId="0" borderId="2" xfId="0" applyFont="1" applyBorder="1"/>
    <xf numFmtId="0" fontId="10" fillId="2" borderId="2" xfId="0" applyFont="1" applyFill="1" applyBorder="1"/>
    <xf numFmtId="0" fontId="10" fillId="0" borderId="2" xfId="0" applyFont="1" applyBorder="1"/>
    <xf numFmtId="0" fontId="1" fillId="0" borderId="2" xfId="0" applyFont="1" applyFill="1" applyBorder="1" applyAlignment="1"/>
    <xf numFmtId="0" fontId="2" fillId="0" borderId="2" xfId="0" applyNumberFormat="1" applyFont="1" applyFill="1" applyBorder="1" applyAlignment="1"/>
    <xf numFmtId="0" fontId="11" fillId="0" borderId="2" xfId="0" applyFont="1" applyBorder="1"/>
    <xf numFmtId="0" fontId="3" fillId="2" borderId="2" xfId="0" applyFont="1" applyFill="1" applyBorder="1"/>
    <xf numFmtId="0" fontId="0" fillId="0" borderId="2" xfId="0" applyBorder="1"/>
    <xf numFmtId="0" fontId="2" fillId="0" borderId="3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/>
    </xf>
    <xf numFmtId="0" fontId="12" fillId="2" borderId="2" xfId="0" applyFont="1" applyFill="1" applyBorder="1"/>
    <xf numFmtId="0" fontId="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2" fillId="2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4" fillId="0" borderId="2" xfId="0" applyFont="1" applyBorder="1"/>
    <xf numFmtId="0" fontId="15" fillId="0" borderId="2" xfId="0" applyFont="1" applyBorder="1"/>
    <xf numFmtId="0" fontId="15" fillId="2" borderId="2" xfId="0" applyFont="1" applyFill="1" applyBorder="1"/>
    <xf numFmtId="1" fontId="15" fillId="2" borderId="2" xfId="0" applyNumberFormat="1" applyFont="1" applyFill="1" applyBorder="1"/>
    <xf numFmtId="1" fontId="1" fillId="2" borderId="2" xfId="0" applyNumberFormat="1" applyFont="1" applyFill="1" applyBorder="1"/>
    <xf numFmtId="0" fontId="12" fillId="0" borderId="2" xfId="0" applyFont="1" applyBorder="1" applyAlignment="1">
      <alignment horizontal="left"/>
    </xf>
    <xf numFmtId="1" fontId="3" fillId="2" borderId="2" xfId="0" applyNumberFormat="1" applyFont="1" applyFill="1" applyBorder="1"/>
    <xf numFmtId="1" fontId="2" fillId="2" borderId="2" xfId="0" applyNumberFormat="1" applyFont="1" applyFill="1" applyBorder="1"/>
    <xf numFmtId="0" fontId="12" fillId="0" borderId="2" xfId="0" applyFont="1" applyBorder="1"/>
    <xf numFmtId="0" fontId="12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0" xfId="0" applyFont="1" applyFill="1" applyBorder="1"/>
    <xf numFmtId="0" fontId="12" fillId="0" borderId="0" xfId="0" applyFont="1"/>
    <xf numFmtId="0" fontId="3" fillId="2" borderId="0" xfId="0" applyFont="1" applyFill="1"/>
    <xf numFmtId="0" fontId="11" fillId="0" borderId="0" xfId="0" applyFont="1"/>
    <xf numFmtId="0" fontId="11" fillId="2" borderId="0" xfId="0" applyFont="1" applyFill="1"/>
    <xf numFmtId="0" fontId="1" fillId="0" borderId="0" xfId="0" applyFont="1" applyAlignment="1">
      <alignment vertical="center"/>
    </xf>
    <xf numFmtId="0" fontId="7" fillId="0" borderId="3" xfId="0" applyFont="1" applyBorder="1" applyAlignment="1">
      <alignment horizontal="left" wrapText="1"/>
    </xf>
    <xf numFmtId="0" fontId="0" fillId="2" borderId="0" xfId="0" applyFill="1"/>
    <xf numFmtId="0" fontId="5" fillId="2" borderId="2" xfId="0" applyFont="1" applyFill="1" applyBorder="1"/>
    <xf numFmtId="0" fontId="2" fillId="2" borderId="2" xfId="0" applyNumberFormat="1" applyFont="1" applyFill="1" applyBorder="1" applyAlignment="1"/>
    <xf numFmtId="0" fontId="11" fillId="2" borderId="2" xfId="0" applyFont="1" applyFill="1" applyBorder="1"/>
    <xf numFmtId="0" fontId="13" fillId="0" borderId="2" xfId="0" applyFont="1" applyBorder="1" applyAlignment="1">
      <alignment horizontal="left" wrapText="1"/>
    </xf>
    <xf numFmtId="0" fontId="16" fillId="0" borderId="2" xfId="0" applyFont="1" applyBorder="1"/>
    <xf numFmtId="3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/>
    <xf numFmtId="1" fontId="3" fillId="0" borderId="2" xfId="0" applyNumberFormat="1" applyFont="1" applyBorder="1"/>
    <xf numFmtId="0" fontId="2" fillId="0" borderId="0" xfId="0" applyFont="1" applyFill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1" fontId="1" fillId="0" borderId="2" xfId="0" applyNumberFormat="1" applyFont="1" applyFill="1" applyBorder="1"/>
    <xf numFmtId="1" fontId="2" fillId="0" borderId="2" xfId="0" applyNumberFormat="1" applyFont="1" applyFill="1" applyBorder="1"/>
    <xf numFmtId="0" fontId="3" fillId="0" borderId="0" xfId="0" applyFont="1" applyFill="1"/>
    <xf numFmtId="0" fontId="11" fillId="0" borderId="0" xfId="0" applyFont="1" applyFill="1"/>
    <xf numFmtId="0" fontId="0" fillId="0" borderId="0" xfId="0" applyFill="1"/>
    <xf numFmtId="49" fontId="20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/>
    <xf numFmtId="0" fontId="18" fillId="0" borderId="2" xfId="0" applyFont="1" applyBorder="1" applyAlignment="1">
      <alignment horizontal="center" wrapText="1"/>
    </xf>
    <xf numFmtId="0" fontId="0" fillId="4" borderId="2" xfId="0" applyFill="1" applyBorder="1"/>
    <xf numFmtId="0" fontId="18" fillId="4" borderId="3" xfId="0" applyFont="1" applyFill="1" applyBorder="1" applyAlignment="1"/>
    <xf numFmtId="3" fontId="18" fillId="4" borderId="2" xfId="0" applyNumberFormat="1" applyFont="1" applyFill="1" applyBorder="1"/>
    <xf numFmtId="49" fontId="21" fillId="4" borderId="2" xfId="0" applyNumberFormat="1" applyFont="1" applyFill="1" applyBorder="1"/>
    <xf numFmtId="0" fontId="22" fillId="4" borderId="2" xfId="0" applyNumberFormat="1" applyFont="1" applyFill="1" applyBorder="1" applyAlignment="1"/>
    <xf numFmtId="3" fontId="23" fillId="4" borderId="2" xfId="0" applyNumberFormat="1" applyFont="1" applyFill="1" applyBorder="1"/>
    <xf numFmtId="49" fontId="21" fillId="0" borderId="2" xfId="0" applyNumberFormat="1" applyFont="1" applyFill="1" applyBorder="1"/>
    <xf numFmtId="0" fontId="24" fillId="0" borderId="2" xfId="0" applyNumberFormat="1" applyFont="1" applyFill="1" applyBorder="1" applyAlignment="1">
      <alignment horizontal="left"/>
    </xf>
    <xf numFmtId="3" fontId="23" fillId="0" borderId="2" xfId="0" applyNumberFormat="1" applyFont="1" applyFill="1" applyBorder="1"/>
    <xf numFmtId="49" fontId="2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25" fillId="0" borderId="2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3" fontId="0" fillId="0" borderId="2" xfId="0" applyNumberFormat="1" applyFont="1" applyFill="1" applyBorder="1"/>
    <xf numFmtId="0" fontId="18" fillId="0" borderId="0" xfId="0" applyFont="1"/>
    <xf numFmtId="3" fontId="18" fillId="0" borderId="0" xfId="0" applyNumberFormat="1" applyFont="1"/>
    <xf numFmtId="49" fontId="26" fillId="2" borderId="2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7" fillId="0" borderId="1" xfId="0" applyFont="1" applyBorder="1" applyAlignment="1"/>
    <xf numFmtId="0" fontId="2" fillId="0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0" borderId="0" xfId="0" applyFont="1" applyBorder="1"/>
    <xf numFmtId="0" fontId="1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4"/>
  <sheetViews>
    <sheetView tabSelected="1" workbookViewId="0">
      <selection activeCell="C186" sqref="C186"/>
    </sheetView>
  </sheetViews>
  <sheetFormatPr defaultRowHeight="15" x14ac:dyDescent="0.25"/>
  <cols>
    <col min="2" max="2" width="24.7109375" customWidth="1"/>
    <col min="3" max="3" width="12.28515625" style="77" customWidth="1"/>
    <col min="4" max="4" width="10.7109375" style="77" customWidth="1"/>
    <col min="5" max="5" width="10" customWidth="1"/>
    <col min="6" max="6" width="15.140625" style="100" customWidth="1"/>
    <col min="7" max="7" width="10.28515625" style="77" customWidth="1"/>
    <col min="8" max="9" width="11" customWidth="1"/>
    <col min="10" max="10" width="22.28515625" customWidth="1"/>
  </cols>
  <sheetData>
    <row r="1" spans="1:12" ht="15.75" x14ac:dyDescent="0.25">
      <c r="A1" s="75" t="s">
        <v>62</v>
      </c>
      <c r="B1" s="75"/>
      <c r="C1" s="1"/>
      <c r="D1" s="1"/>
      <c r="E1" s="1"/>
      <c r="F1" s="91"/>
      <c r="G1" s="1"/>
      <c r="H1" s="2"/>
      <c r="I1" s="2"/>
      <c r="J1" s="3"/>
    </row>
    <row r="2" spans="1:12" ht="15.75" x14ac:dyDescent="0.25">
      <c r="A2" s="75"/>
      <c r="B2" s="75"/>
      <c r="C2" s="1"/>
      <c r="D2" s="1"/>
      <c r="E2" s="1"/>
      <c r="F2" s="91"/>
      <c r="G2" s="1"/>
      <c r="H2" s="2"/>
      <c r="I2" s="2"/>
      <c r="J2" s="3"/>
    </row>
    <row r="3" spans="1:12" ht="22.5" x14ac:dyDescent="0.3">
      <c r="A3" s="122" t="s">
        <v>228</v>
      </c>
      <c r="B3" s="122"/>
      <c r="C3" s="1"/>
      <c r="D3" s="1"/>
      <c r="E3" s="1"/>
      <c r="F3" s="91"/>
      <c r="G3" s="1"/>
      <c r="H3" s="2"/>
      <c r="I3" s="2"/>
      <c r="J3" s="3"/>
    </row>
    <row r="4" spans="1:12" ht="47.25" x14ac:dyDescent="0.25">
      <c r="A4" s="4" t="s">
        <v>0</v>
      </c>
      <c r="B4" s="5"/>
      <c r="C4" s="6" t="s">
        <v>134</v>
      </c>
      <c r="D4" s="6" t="s">
        <v>192</v>
      </c>
      <c r="E4" s="6" t="s">
        <v>1</v>
      </c>
      <c r="F4" s="6" t="s">
        <v>193</v>
      </c>
      <c r="G4" s="6" t="s">
        <v>2</v>
      </c>
      <c r="H4" s="6" t="s">
        <v>135</v>
      </c>
      <c r="I4" s="6" t="s">
        <v>194</v>
      </c>
      <c r="J4" s="6" t="s">
        <v>3</v>
      </c>
    </row>
    <row r="5" spans="1:12" ht="15.75" x14ac:dyDescent="0.25">
      <c r="A5" s="7"/>
      <c r="B5" s="8" t="s">
        <v>63</v>
      </c>
      <c r="C5" s="9">
        <f>C6+C8+C10+C14+C15+C16+C17+C19+C31+C7+C11+C27</f>
        <v>622189.4</v>
      </c>
      <c r="D5" s="9">
        <v>742939</v>
      </c>
      <c r="E5" s="9">
        <f>SUM(E6:E32)</f>
        <v>325802</v>
      </c>
      <c r="F5" s="9">
        <f>SUM(F6:F31)</f>
        <v>317148</v>
      </c>
      <c r="G5" s="9">
        <f>SUM(G6:G32)</f>
        <v>289590</v>
      </c>
      <c r="H5" s="9">
        <f>SUM(H6:H32)</f>
        <v>215146</v>
      </c>
      <c r="I5" s="9">
        <f>SUM(I6:I32)</f>
        <v>215146</v>
      </c>
      <c r="J5" s="10"/>
    </row>
    <row r="6" spans="1:12" ht="15.75" x14ac:dyDescent="0.25">
      <c r="A6" s="11"/>
      <c r="B6" s="12" t="s">
        <v>64</v>
      </c>
      <c r="C6" s="16">
        <v>147598</v>
      </c>
      <c r="D6" s="16">
        <v>125677</v>
      </c>
      <c r="E6" s="16">
        <v>187198</v>
      </c>
      <c r="F6" s="93">
        <v>276020</v>
      </c>
      <c r="G6" s="16">
        <v>276309</v>
      </c>
      <c r="H6" s="15">
        <v>213136</v>
      </c>
      <c r="I6" s="15">
        <v>213136</v>
      </c>
      <c r="J6" s="10"/>
      <c r="L6" s="83"/>
    </row>
    <row r="7" spans="1:12" ht="15.75" x14ac:dyDescent="0.25">
      <c r="A7" s="11"/>
      <c r="B7" s="13" t="s">
        <v>136</v>
      </c>
      <c r="C7" s="16">
        <v>10000</v>
      </c>
      <c r="D7" s="16">
        <v>0</v>
      </c>
      <c r="E7" s="16">
        <v>0</v>
      </c>
      <c r="F7" s="93">
        <v>0</v>
      </c>
      <c r="G7" s="16">
        <v>0</v>
      </c>
      <c r="H7" s="15">
        <v>0</v>
      </c>
      <c r="I7" s="15">
        <v>0</v>
      </c>
      <c r="J7" s="10"/>
    </row>
    <row r="8" spans="1:12" ht="15.75" x14ac:dyDescent="0.25">
      <c r="A8" s="11"/>
      <c r="B8" s="13" t="s">
        <v>65</v>
      </c>
      <c r="C8" s="16">
        <v>11.45</v>
      </c>
      <c r="D8" s="16">
        <v>31</v>
      </c>
      <c r="E8" s="16">
        <v>25</v>
      </c>
      <c r="F8" s="93">
        <v>25</v>
      </c>
      <c r="G8" s="16">
        <v>10</v>
      </c>
      <c r="H8" s="15">
        <v>10</v>
      </c>
      <c r="I8" s="15">
        <v>10</v>
      </c>
      <c r="J8" s="10"/>
    </row>
    <row r="9" spans="1:12" ht="63" x14ac:dyDescent="0.25">
      <c r="A9" s="11"/>
      <c r="B9" s="17" t="s">
        <v>66</v>
      </c>
      <c r="C9" s="16">
        <v>0</v>
      </c>
      <c r="D9" s="16">
        <v>0</v>
      </c>
      <c r="E9" s="16">
        <v>0</v>
      </c>
      <c r="F9" s="93">
        <v>0</v>
      </c>
      <c r="G9" s="16">
        <v>0</v>
      </c>
      <c r="H9" s="15">
        <v>0</v>
      </c>
      <c r="I9" s="15">
        <v>0</v>
      </c>
      <c r="J9" s="10"/>
    </row>
    <row r="10" spans="1:12" ht="30" x14ac:dyDescent="0.25">
      <c r="A10" s="11"/>
      <c r="B10" s="18" t="s">
        <v>67</v>
      </c>
      <c r="C10" s="16">
        <v>0</v>
      </c>
      <c r="D10" s="16">
        <v>1892</v>
      </c>
      <c r="E10" s="16">
        <v>0</v>
      </c>
      <c r="F10" s="93">
        <v>0</v>
      </c>
      <c r="G10" s="16">
        <v>0</v>
      </c>
      <c r="H10" s="15">
        <v>0</v>
      </c>
      <c r="I10" s="15">
        <v>0</v>
      </c>
      <c r="J10" s="19"/>
    </row>
    <row r="11" spans="1:12" ht="30" x14ac:dyDescent="0.25">
      <c r="A11" s="11"/>
      <c r="B11" s="18" t="s">
        <v>138</v>
      </c>
      <c r="C11" s="16">
        <v>4678.3500000000004</v>
      </c>
      <c r="D11" s="16">
        <v>0</v>
      </c>
      <c r="E11" s="16">
        <v>0</v>
      </c>
      <c r="F11" s="93">
        <v>0</v>
      </c>
      <c r="G11" s="16">
        <v>0</v>
      </c>
      <c r="H11" s="15">
        <v>0</v>
      </c>
      <c r="I11" s="15">
        <v>0</v>
      </c>
      <c r="J11" s="19"/>
    </row>
    <row r="12" spans="1:12" ht="31.5" x14ac:dyDescent="0.25">
      <c r="A12" s="11"/>
      <c r="B12" s="17" t="s">
        <v>68</v>
      </c>
      <c r="C12" s="16">
        <v>0</v>
      </c>
      <c r="D12" s="16">
        <v>0</v>
      </c>
      <c r="E12" s="16">
        <v>0</v>
      </c>
      <c r="F12" s="93">
        <v>84</v>
      </c>
      <c r="G12" s="16">
        <v>0</v>
      </c>
      <c r="H12" s="15">
        <v>0</v>
      </c>
      <c r="I12" s="15">
        <v>0</v>
      </c>
      <c r="J12" s="10"/>
    </row>
    <row r="13" spans="1:12" ht="31.5" x14ac:dyDescent="0.25">
      <c r="A13" s="11"/>
      <c r="B13" s="17" t="s">
        <v>49</v>
      </c>
      <c r="C13" s="16">
        <v>0</v>
      </c>
      <c r="D13" s="16">
        <v>0</v>
      </c>
      <c r="E13" s="16">
        <v>0</v>
      </c>
      <c r="F13" s="93">
        <v>0</v>
      </c>
      <c r="G13" s="16">
        <v>0</v>
      </c>
      <c r="H13" s="15">
        <v>0</v>
      </c>
      <c r="I13" s="15">
        <v>0</v>
      </c>
      <c r="J13" s="10"/>
    </row>
    <row r="14" spans="1:12" ht="31.5" x14ac:dyDescent="0.25">
      <c r="A14" s="11"/>
      <c r="B14" s="17" t="s">
        <v>69</v>
      </c>
      <c r="C14" s="16">
        <v>243799.96</v>
      </c>
      <c r="D14" s="16">
        <v>416414</v>
      </c>
      <c r="E14" s="16">
        <v>0</v>
      </c>
      <c r="F14" s="93">
        <v>0</v>
      </c>
      <c r="G14" s="16">
        <v>0</v>
      </c>
      <c r="H14" s="15">
        <v>0</v>
      </c>
      <c r="I14" s="15">
        <v>0</v>
      </c>
      <c r="J14" s="10"/>
    </row>
    <row r="15" spans="1:12" ht="31.5" x14ac:dyDescent="0.25">
      <c r="A15" s="11"/>
      <c r="B15" s="17" t="s">
        <v>70</v>
      </c>
      <c r="C15" s="16">
        <v>1568.4</v>
      </c>
      <c r="D15" s="16">
        <v>1344</v>
      </c>
      <c r="E15" s="16">
        <v>2000</v>
      </c>
      <c r="F15" s="93">
        <v>2000</v>
      </c>
      <c r="G15" s="16">
        <v>2000</v>
      </c>
      <c r="H15" s="15">
        <v>2000</v>
      </c>
      <c r="I15" s="15">
        <v>2000</v>
      </c>
      <c r="J15" s="10"/>
    </row>
    <row r="16" spans="1:12" ht="31.5" x14ac:dyDescent="0.25">
      <c r="A16" s="11"/>
      <c r="B16" s="17" t="s">
        <v>71</v>
      </c>
      <c r="C16" s="16">
        <v>40000</v>
      </c>
      <c r="D16" s="16">
        <v>0</v>
      </c>
      <c r="E16" s="16">
        <v>0</v>
      </c>
      <c r="F16" s="93">
        <v>0</v>
      </c>
      <c r="G16" s="16">
        <v>0</v>
      </c>
      <c r="H16" s="15">
        <v>0</v>
      </c>
      <c r="I16" s="15">
        <v>0</v>
      </c>
      <c r="J16" s="10"/>
    </row>
    <row r="17" spans="1:10" ht="45" x14ac:dyDescent="0.25">
      <c r="A17" s="11"/>
      <c r="B17" s="18" t="s">
        <v>72</v>
      </c>
      <c r="C17" s="16">
        <v>165523.5</v>
      </c>
      <c r="D17" s="16">
        <v>84477</v>
      </c>
      <c r="E17" s="16">
        <v>115000</v>
      </c>
      <c r="F17" s="93">
        <v>0</v>
      </c>
      <c r="G17" s="16">
        <v>0</v>
      </c>
      <c r="H17" s="15">
        <v>0</v>
      </c>
      <c r="I17" s="15">
        <v>0</v>
      </c>
      <c r="J17" s="10"/>
    </row>
    <row r="18" spans="1:10" ht="47.25" x14ac:dyDescent="0.25">
      <c r="A18" s="4" t="s">
        <v>0</v>
      </c>
      <c r="B18" s="5"/>
      <c r="C18" s="6" t="s">
        <v>134</v>
      </c>
      <c r="D18" s="6" t="s">
        <v>192</v>
      </c>
      <c r="E18" s="6" t="s">
        <v>1</v>
      </c>
      <c r="F18" s="6" t="s">
        <v>193</v>
      </c>
      <c r="G18" s="6" t="s">
        <v>2</v>
      </c>
      <c r="H18" s="6" t="s">
        <v>135</v>
      </c>
      <c r="I18" s="6" t="s">
        <v>194</v>
      </c>
      <c r="J18" s="6" t="s">
        <v>3</v>
      </c>
    </row>
    <row r="19" spans="1:10" ht="39" x14ac:dyDescent="0.25">
      <c r="A19" s="11">
        <v>111</v>
      </c>
      <c r="B19" s="76" t="s">
        <v>137</v>
      </c>
      <c r="C19" s="16">
        <v>6412.57</v>
      </c>
      <c r="D19" s="16">
        <v>0</v>
      </c>
      <c r="E19" s="16">
        <v>0</v>
      </c>
      <c r="F19" s="93">
        <v>0</v>
      </c>
      <c r="G19" s="16">
        <v>0</v>
      </c>
      <c r="H19" s="15">
        <v>0</v>
      </c>
      <c r="I19" s="15">
        <v>0</v>
      </c>
      <c r="J19" s="10"/>
    </row>
    <row r="20" spans="1:10" ht="15.75" x14ac:dyDescent="0.25">
      <c r="A20" s="11"/>
      <c r="B20" s="76" t="s">
        <v>143</v>
      </c>
      <c r="C20" s="16">
        <v>0</v>
      </c>
      <c r="D20" s="16">
        <v>107</v>
      </c>
      <c r="E20" s="16">
        <v>0</v>
      </c>
      <c r="F20" s="93">
        <v>0</v>
      </c>
      <c r="G20" s="16">
        <v>0</v>
      </c>
      <c r="H20" s="15">
        <v>0</v>
      </c>
      <c r="I20" s="15">
        <v>0</v>
      </c>
      <c r="J20" s="10"/>
    </row>
    <row r="21" spans="1:10" ht="15.75" x14ac:dyDescent="0.25">
      <c r="A21" s="11"/>
      <c r="B21" s="76" t="s">
        <v>144</v>
      </c>
      <c r="C21" s="16">
        <v>0</v>
      </c>
      <c r="D21" s="16">
        <v>3109</v>
      </c>
      <c r="E21" s="16">
        <v>0</v>
      </c>
      <c r="F21" s="93">
        <v>0</v>
      </c>
      <c r="G21" s="16">
        <v>11271</v>
      </c>
      <c r="H21" s="15">
        <v>0</v>
      </c>
      <c r="I21" s="15">
        <v>0</v>
      </c>
      <c r="J21" s="10"/>
    </row>
    <row r="22" spans="1:10" ht="26.25" x14ac:dyDescent="0.25">
      <c r="A22" s="11"/>
      <c r="B22" s="76" t="s">
        <v>145</v>
      </c>
      <c r="C22" s="16">
        <v>0</v>
      </c>
      <c r="D22" s="16">
        <v>230</v>
      </c>
      <c r="E22" s="16">
        <v>0</v>
      </c>
      <c r="F22" s="93">
        <v>0</v>
      </c>
      <c r="G22" s="16">
        <v>0</v>
      </c>
      <c r="H22" s="15">
        <v>0</v>
      </c>
      <c r="I22" s="15">
        <v>0</v>
      </c>
      <c r="J22" s="10"/>
    </row>
    <row r="23" spans="1:10" ht="26.25" x14ac:dyDescent="0.25">
      <c r="A23" s="11"/>
      <c r="B23" s="76" t="s">
        <v>146</v>
      </c>
      <c r="C23" s="16">
        <v>0</v>
      </c>
      <c r="D23" s="16">
        <v>10000</v>
      </c>
      <c r="E23" s="16">
        <v>0</v>
      </c>
      <c r="F23" s="93">
        <v>0</v>
      </c>
      <c r="G23" s="16">
        <v>0</v>
      </c>
      <c r="H23" s="15">
        <v>0</v>
      </c>
      <c r="I23" s="15">
        <v>0</v>
      </c>
      <c r="J23" s="10"/>
    </row>
    <row r="24" spans="1:10" ht="26.25" x14ac:dyDescent="0.25">
      <c r="A24" s="11"/>
      <c r="B24" s="76" t="s">
        <v>147</v>
      </c>
      <c r="C24" s="16">
        <v>0</v>
      </c>
      <c r="D24" s="16">
        <v>31579</v>
      </c>
      <c r="E24" s="16">
        <v>21579</v>
      </c>
      <c r="F24" s="93">
        <v>0</v>
      </c>
      <c r="G24" s="16">
        <v>0</v>
      </c>
      <c r="H24" s="15">
        <v>0</v>
      </c>
      <c r="I24" s="15">
        <v>0</v>
      </c>
      <c r="J24" s="10"/>
    </row>
    <row r="25" spans="1:10" ht="26.25" x14ac:dyDescent="0.25">
      <c r="A25" s="11"/>
      <c r="B25" s="76" t="s">
        <v>148</v>
      </c>
      <c r="C25" s="16">
        <v>0</v>
      </c>
      <c r="D25" s="16">
        <v>17334</v>
      </c>
      <c r="E25" s="16">
        <v>0</v>
      </c>
      <c r="F25" s="93">
        <v>0</v>
      </c>
      <c r="G25" s="16">
        <v>0</v>
      </c>
      <c r="H25" s="15">
        <v>0</v>
      </c>
      <c r="I25" s="15">
        <v>0</v>
      </c>
      <c r="J25" s="10"/>
    </row>
    <row r="26" spans="1:10" ht="15.75" x14ac:dyDescent="0.25">
      <c r="A26" s="11"/>
      <c r="B26" s="76" t="s">
        <v>173</v>
      </c>
      <c r="C26" s="16">
        <v>0</v>
      </c>
      <c r="D26" s="16">
        <v>10000</v>
      </c>
      <c r="E26" s="16">
        <v>0</v>
      </c>
      <c r="F26" s="93">
        <v>0</v>
      </c>
      <c r="G26" s="16"/>
      <c r="H26" s="15"/>
      <c r="I26" s="15"/>
      <c r="J26" s="10"/>
    </row>
    <row r="27" spans="1:10" ht="15.75" x14ac:dyDescent="0.25">
      <c r="A27" s="11"/>
      <c r="B27" s="17" t="s">
        <v>176</v>
      </c>
      <c r="C27" s="16">
        <v>1550.17</v>
      </c>
      <c r="D27" s="16">
        <v>839</v>
      </c>
      <c r="E27" s="16">
        <v>0</v>
      </c>
      <c r="F27" s="93">
        <v>0</v>
      </c>
      <c r="G27" s="16">
        <v>0</v>
      </c>
      <c r="H27" s="15">
        <v>0</v>
      </c>
      <c r="I27" s="15">
        <v>0</v>
      </c>
      <c r="J27" s="10"/>
    </row>
    <row r="28" spans="1:10" ht="31.5" x14ac:dyDescent="0.25">
      <c r="A28" s="11"/>
      <c r="B28" s="17" t="s">
        <v>174</v>
      </c>
      <c r="C28" s="16">
        <v>0</v>
      </c>
      <c r="D28" s="16">
        <v>132</v>
      </c>
      <c r="E28" s="16">
        <v>0</v>
      </c>
      <c r="F28" s="93">
        <v>0</v>
      </c>
      <c r="G28" s="16">
        <v>0</v>
      </c>
      <c r="H28" s="15">
        <v>0</v>
      </c>
      <c r="I28" s="15">
        <v>0</v>
      </c>
      <c r="J28" s="10"/>
    </row>
    <row r="29" spans="1:10" ht="15.75" x14ac:dyDescent="0.25">
      <c r="A29" s="11"/>
      <c r="B29" s="17" t="s">
        <v>175</v>
      </c>
      <c r="C29" s="16">
        <v>0</v>
      </c>
      <c r="D29" s="16">
        <v>420</v>
      </c>
      <c r="E29" s="16">
        <v>0</v>
      </c>
      <c r="F29" s="93">
        <v>0</v>
      </c>
      <c r="G29" s="16">
        <v>0</v>
      </c>
      <c r="H29" s="15">
        <v>0</v>
      </c>
      <c r="I29" s="15">
        <v>0</v>
      </c>
      <c r="J29" s="10"/>
    </row>
    <row r="30" spans="1:10" ht="15.75" x14ac:dyDescent="0.25">
      <c r="A30" s="11"/>
      <c r="B30" s="17"/>
      <c r="C30" s="16"/>
      <c r="D30" s="16"/>
      <c r="E30" s="16"/>
      <c r="F30" s="93"/>
      <c r="G30" s="16"/>
      <c r="H30" s="15"/>
      <c r="I30" s="15"/>
      <c r="J30" s="10"/>
    </row>
    <row r="31" spans="1:10" ht="15.75" x14ac:dyDescent="0.25">
      <c r="A31" s="11"/>
      <c r="B31" s="20" t="s">
        <v>73</v>
      </c>
      <c r="C31" s="23">
        <f>C32</f>
        <v>1047</v>
      </c>
      <c r="D31" s="23">
        <v>39353</v>
      </c>
      <c r="E31" s="23">
        <f>SUM(E32)</f>
        <v>0</v>
      </c>
      <c r="F31" s="92">
        <f>SUM(F32)</f>
        <v>39019</v>
      </c>
      <c r="G31" s="16">
        <v>0</v>
      </c>
      <c r="H31" s="15">
        <v>0</v>
      </c>
      <c r="I31" s="15">
        <v>0</v>
      </c>
      <c r="J31" s="10"/>
    </row>
    <row r="32" spans="1:10" ht="31.5" x14ac:dyDescent="0.25">
      <c r="A32" s="11"/>
      <c r="B32" s="17" t="s">
        <v>74</v>
      </c>
      <c r="C32" s="16">
        <v>1047</v>
      </c>
      <c r="D32" s="16">
        <v>0</v>
      </c>
      <c r="E32" s="16">
        <v>0</v>
      </c>
      <c r="F32" s="93">
        <v>39019</v>
      </c>
      <c r="G32" s="16">
        <v>0</v>
      </c>
      <c r="H32" s="15">
        <v>0</v>
      </c>
      <c r="I32" s="15">
        <v>0</v>
      </c>
      <c r="J32" s="10"/>
    </row>
    <row r="33" spans="1:14" ht="15.75" x14ac:dyDescent="0.25">
      <c r="A33" s="24"/>
      <c r="B33" s="25" t="s">
        <v>75</v>
      </c>
      <c r="C33" s="9">
        <f>C35+C53+C56+C80+C85+C93+C101+C104+C123+C144+C157+C169</f>
        <v>579142.44999999995</v>
      </c>
      <c r="D33" s="9">
        <v>706577</v>
      </c>
      <c r="E33" s="9">
        <v>325802</v>
      </c>
      <c r="F33" s="9">
        <v>317148</v>
      </c>
      <c r="G33" s="9">
        <f>G35+G46+G49+G53+G56+G59+G65+G80+G85+G93+G101+G104+G123+G144+G149+G157+G169+G70+G75</f>
        <v>289589.63</v>
      </c>
      <c r="H33" s="9">
        <f>SUM(H35+H80+H85+H93+H101+H104+H123+H149+H144+H157+H169)</f>
        <v>215146</v>
      </c>
      <c r="I33" s="9">
        <f>I35+I80+I85+I93+I101+I104+I123+I144+I169+I149</f>
        <v>215146</v>
      </c>
      <c r="J33" s="10"/>
    </row>
    <row r="35" spans="1:14" ht="15.75" x14ac:dyDescent="0.25">
      <c r="A35" s="27" t="s">
        <v>76</v>
      </c>
      <c r="B35" s="28" t="s">
        <v>77</v>
      </c>
      <c r="C35" s="23">
        <f>C36+C37+C38+C39+C40+C42+C43+C44</f>
        <v>80424.7</v>
      </c>
      <c r="D35" s="23">
        <v>53759</v>
      </c>
      <c r="E35" s="23">
        <f>SUM(E36:E44)</f>
        <v>93766</v>
      </c>
      <c r="F35" s="92">
        <v>103606</v>
      </c>
      <c r="G35" s="23">
        <f>SUM(G36:G45)</f>
        <v>107500</v>
      </c>
      <c r="H35" s="22">
        <f>SUM(H36:H44)</f>
        <v>105963</v>
      </c>
      <c r="I35" s="22">
        <f>SUM(I36:I44)</f>
        <v>105963</v>
      </c>
      <c r="J35" s="10"/>
    </row>
    <row r="36" spans="1:14" ht="15.75" x14ac:dyDescent="0.25">
      <c r="A36" s="29" t="s">
        <v>78</v>
      </c>
      <c r="B36" s="30" t="s">
        <v>79</v>
      </c>
      <c r="C36" s="16">
        <v>26067.13</v>
      </c>
      <c r="D36" s="16">
        <v>11225</v>
      </c>
      <c r="E36" s="16">
        <v>32562</v>
      </c>
      <c r="F36" s="93">
        <v>39853</v>
      </c>
      <c r="G36" s="16">
        <v>35818</v>
      </c>
      <c r="H36" s="15">
        <v>35818</v>
      </c>
      <c r="I36" s="15">
        <v>35818</v>
      </c>
      <c r="J36" s="10"/>
      <c r="L36" s="83"/>
    </row>
    <row r="37" spans="1:14" ht="15.75" x14ac:dyDescent="0.25">
      <c r="A37" s="29" t="s">
        <v>80</v>
      </c>
      <c r="B37" s="31" t="s">
        <v>81</v>
      </c>
      <c r="C37" s="16">
        <v>26956.57</v>
      </c>
      <c r="D37" s="16">
        <v>17876</v>
      </c>
      <c r="E37" s="16">
        <v>23820</v>
      </c>
      <c r="F37" s="93">
        <v>23820</v>
      </c>
      <c r="G37" s="16">
        <v>26202</v>
      </c>
      <c r="H37" s="15">
        <v>26202</v>
      </c>
      <c r="I37" s="15">
        <v>26202</v>
      </c>
      <c r="J37" s="10"/>
      <c r="L37" s="83"/>
    </row>
    <row r="38" spans="1:14" ht="15.75" x14ac:dyDescent="0.25">
      <c r="A38" s="26" t="s">
        <v>82</v>
      </c>
      <c r="B38" s="32" t="s">
        <v>83</v>
      </c>
      <c r="C38" s="16">
        <v>2625</v>
      </c>
      <c r="D38" s="16">
        <v>4200</v>
      </c>
      <c r="E38" s="16">
        <v>7000</v>
      </c>
      <c r="F38" s="93">
        <v>7000</v>
      </c>
      <c r="G38" s="16">
        <v>9000</v>
      </c>
      <c r="H38" s="16">
        <v>9000</v>
      </c>
      <c r="I38" s="16">
        <v>9000</v>
      </c>
      <c r="J38" s="10"/>
      <c r="L38" s="83">
        <f>G36+G37+G38+G40+G42+G44+G45</f>
        <v>79659</v>
      </c>
    </row>
    <row r="39" spans="1:14" ht="15.75" x14ac:dyDescent="0.25">
      <c r="A39" s="29" t="s">
        <v>84</v>
      </c>
      <c r="B39" s="31" t="s">
        <v>85</v>
      </c>
      <c r="C39" s="16">
        <v>20535.45</v>
      </c>
      <c r="D39" s="16">
        <v>13682</v>
      </c>
      <c r="E39" s="16">
        <v>24284</v>
      </c>
      <c r="F39" s="93">
        <v>26832</v>
      </c>
      <c r="G39" s="93">
        <v>27841</v>
      </c>
      <c r="H39" s="15">
        <v>27443</v>
      </c>
      <c r="I39" s="15">
        <v>27443</v>
      </c>
      <c r="J39" s="10"/>
      <c r="L39" s="83"/>
    </row>
    <row r="40" spans="1:14" ht="15.75" x14ac:dyDescent="0.25">
      <c r="A40" s="26" t="s">
        <v>86</v>
      </c>
      <c r="B40" s="32" t="s">
        <v>87</v>
      </c>
      <c r="C40" s="16">
        <v>727.27</v>
      </c>
      <c r="D40" s="16">
        <v>1000</v>
      </c>
      <c r="E40" s="16">
        <v>1100</v>
      </c>
      <c r="F40" s="93">
        <v>1100</v>
      </c>
      <c r="G40" s="93">
        <v>1500</v>
      </c>
      <c r="H40" s="16">
        <v>1500</v>
      </c>
      <c r="I40" s="16">
        <v>1500</v>
      </c>
      <c r="J40" s="10"/>
      <c r="N40" s="83"/>
    </row>
    <row r="41" spans="1:14" ht="47.25" x14ac:dyDescent="0.25">
      <c r="A41" s="4" t="s">
        <v>0</v>
      </c>
      <c r="B41" s="5"/>
      <c r="C41" s="6" t="s">
        <v>134</v>
      </c>
      <c r="D41" s="6" t="s">
        <v>192</v>
      </c>
      <c r="E41" s="6" t="s">
        <v>1</v>
      </c>
      <c r="F41" s="6" t="s">
        <v>193</v>
      </c>
      <c r="G41" s="6" t="s">
        <v>2</v>
      </c>
      <c r="H41" s="6" t="s">
        <v>135</v>
      </c>
      <c r="I41" s="6" t="s">
        <v>194</v>
      </c>
      <c r="J41" s="6" t="s">
        <v>3</v>
      </c>
    </row>
    <row r="42" spans="1:14" ht="15.75" x14ac:dyDescent="0.25">
      <c r="A42" s="26" t="s">
        <v>88</v>
      </c>
      <c r="B42" s="32" t="s">
        <v>89</v>
      </c>
      <c r="C42" s="16">
        <v>3500</v>
      </c>
      <c r="D42" s="16">
        <v>5762</v>
      </c>
      <c r="E42" s="16">
        <v>4500</v>
      </c>
      <c r="F42" s="93">
        <v>4500</v>
      </c>
      <c r="G42" s="16">
        <v>5500</v>
      </c>
      <c r="H42" s="16">
        <v>5500</v>
      </c>
      <c r="I42" s="16">
        <v>5500</v>
      </c>
      <c r="J42" s="10"/>
      <c r="L42" s="83"/>
    </row>
    <row r="43" spans="1:14" ht="15.75" x14ac:dyDescent="0.25">
      <c r="A43" s="26" t="s">
        <v>90</v>
      </c>
      <c r="B43" s="32" t="s">
        <v>91</v>
      </c>
      <c r="C43" s="16">
        <v>13.28</v>
      </c>
      <c r="D43" s="16">
        <v>13</v>
      </c>
      <c r="E43" s="16">
        <v>0</v>
      </c>
      <c r="F43" s="93">
        <v>0</v>
      </c>
      <c r="G43" s="16">
        <v>0</v>
      </c>
      <c r="H43" s="16">
        <v>0</v>
      </c>
      <c r="I43" s="16">
        <v>0</v>
      </c>
      <c r="J43" s="10"/>
      <c r="L43" s="83"/>
    </row>
    <row r="44" spans="1:14" ht="15.75" x14ac:dyDescent="0.25">
      <c r="A44" s="26" t="s">
        <v>92</v>
      </c>
      <c r="B44" s="32" t="s">
        <v>93</v>
      </c>
      <c r="C44" s="16">
        <v>0</v>
      </c>
      <c r="D44" s="16">
        <v>0</v>
      </c>
      <c r="E44" s="16">
        <v>500</v>
      </c>
      <c r="F44" s="93">
        <v>500</v>
      </c>
      <c r="G44" s="16">
        <v>500</v>
      </c>
      <c r="H44" s="16">
        <v>500</v>
      </c>
      <c r="I44" s="16">
        <v>500</v>
      </c>
      <c r="J44" s="10"/>
    </row>
    <row r="45" spans="1:14" ht="15.75" x14ac:dyDescent="0.25">
      <c r="A45" s="26" t="s">
        <v>222</v>
      </c>
      <c r="B45" s="32" t="s">
        <v>203</v>
      </c>
      <c r="C45" s="16">
        <v>0</v>
      </c>
      <c r="D45" s="16">
        <v>0</v>
      </c>
      <c r="E45" s="16">
        <v>0</v>
      </c>
      <c r="F45" s="93">
        <v>0</v>
      </c>
      <c r="G45" s="93">
        <v>1139</v>
      </c>
      <c r="H45" s="16">
        <v>0</v>
      </c>
      <c r="I45" s="16">
        <v>0</v>
      </c>
      <c r="J45" s="10"/>
    </row>
    <row r="46" spans="1:14" ht="31.5" x14ac:dyDescent="0.25">
      <c r="A46" s="26"/>
      <c r="B46" s="33" t="s">
        <v>94</v>
      </c>
      <c r="C46" s="23">
        <f>SUM(C47:C48)</f>
        <v>0</v>
      </c>
      <c r="D46" s="23">
        <v>0</v>
      </c>
      <c r="E46" s="23">
        <v>0</v>
      </c>
      <c r="F46" s="92">
        <v>0</v>
      </c>
      <c r="G46" s="23">
        <f>SUM(G47:G48)</f>
        <v>0</v>
      </c>
      <c r="H46" s="23">
        <f>SUM(H47:H48)</f>
        <v>0</v>
      </c>
      <c r="I46" s="23">
        <v>0</v>
      </c>
      <c r="J46" s="10"/>
    </row>
    <row r="47" spans="1:14" ht="15.75" x14ac:dyDescent="0.25">
      <c r="A47" s="26" t="s">
        <v>78</v>
      </c>
      <c r="B47" s="32" t="s">
        <v>95</v>
      </c>
      <c r="C47" s="16">
        <v>0</v>
      </c>
      <c r="D47" s="16">
        <v>0</v>
      </c>
      <c r="E47" s="16">
        <v>0</v>
      </c>
      <c r="F47" s="93">
        <v>0</v>
      </c>
      <c r="G47" s="16">
        <v>0</v>
      </c>
      <c r="H47" s="16">
        <v>0</v>
      </c>
      <c r="I47" s="16">
        <v>0</v>
      </c>
      <c r="J47" s="34"/>
    </row>
    <row r="48" spans="1:14" ht="15.75" x14ac:dyDescent="0.25">
      <c r="A48" s="26" t="s">
        <v>84</v>
      </c>
      <c r="B48" s="32" t="s">
        <v>96</v>
      </c>
      <c r="C48" s="16">
        <v>0</v>
      </c>
      <c r="D48" s="16">
        <v>0</v>
      </c>
      <c r="E48" s="16">
        <v>0</v>
      </c>
      <c r="F48" s="93">
        <v>0</v>
      </c>
      <c r="G48" s="16">
        <v>0</v>
      </c>
      <c r="H48" s="16">
        <v>0</v>
      </c>
      <c r="I48" s="16">
        <v>0</v>
      </c>
      <c r="J48" s="34"/>
    </row>
    <row r="49" spans="1:12" ht="15.75" x14ac:dyDescent="0.25">
      <c r="A49" s="26"/>
      <c r="B49" s="35" t="s">
        <v>97</v>
      </c>
      <c r="C49" s="23">
        <f>SUM(C50:C51)</f>
        <v>0</v>
      </c>
      <c r="D49" s="23">
        <v>0</v>
      </c>
      <c r="E49" s="23">
        <v>0</v>
      </c>
      <c r="F49" s="92">
        <v>0</v>
      </c>
      <c r="G49" s="23">
        <v>0</v>
      </c>
      <c r="H49" s="23">
        <f>SUM(H50:H51)</f>
        <v>0</v>
      </c>
      <c r="I49" s="23">
        <v>0</v>
      </c>
      <c r="J49" s="10"/>
    </row>
    <row r="50" spans="1:12" ht="15.75" x14ac:dyDescent="0.25">
      <c r="A50" s="26" t="s">
        <v>78</v>
      </c>
      <c r="B50" s="32" t="s">
        <v>98</v>
      </c>
      <c r="C50" s="16">
        <v>0</v>
      </c>
      <c r="D50" s="16">
        <v>0</v>
      </c>
      <c r="E50" s="16">
        <v>0</v>
      </c>
      <c r="F50" s="93">
        <v>0</v>
      </c>
      <c r="G50" s="16">
        <v>0</v>
      </c>
      <c r="H50" s="16">
        <v>0</v>
      </c>
      <c r="I50" s="16">
        <v>0</v>
      </c>
      <c r="J50" s="10"/>
    </row>
    <row r="51" spans="1:12" ht="15.75" x14ac:dyDescent="0.25">
      <c r="A51" s="26" t="s">
        <v>84</v>
      </c>
      <c r="B51" s="32" t="s">
        <v>99</v>
      </c>
      <c r="C51" s="16">
        <v>0</v>
      </c>
      <c r="D51" s="16">
        <v>0</v>
      </c>
      <c r="E51" s="16">
        <v>0</v>
      </c>
      <c r="F51" s="93">
        <v>0</v>
      </c>
      <c r="G51" s="16">
        <v>0</v>
      </c>
      <c r="H51" s="16">
        <v>0</v>
      </c>
      <c r="I51" s="16">
        <v>0</v>
      </c>
      <c r="J51" s="10"/>
    </row>
    <row r="52" spans="1:12" ht="15.75" x14ac:dyDescent="0.25">
      <c r="A52" s="26"/>
      <c r="B52" s="32"/>
      <c r="C52" s="16"/>
      <c r="D52" s="16"/>
      <c r="E52" s="16"/>
      <c r="F52" s="93"/>
      <c r="G52" s="16"/>
      <c r="H52" s="16"/>
      <c r="I52" s="16"/>
      <c r="J52" s="10"/>
    </row>
    <row r="53" spans="1:12" ht="15.75" x14ac:dyDescent="0.25">
      <c r="A53" s="26"/>
      <c r="B53" s="35" t="s">
        <v>100</v>
      </c>
      <c r="C53" s="23">
        <f>SUM(C54:C55)</f>
        <v>2174</v>
      </c>
      <c r="D53" s="23">
        <f>SUM(D54:D55)</f>
        <v>777</v>
      </c>
      <c r="E53" s="23">
        <v>0</v>
      </c>
      <c r="F53" s="92">
        <f>SUM(F54:F55)</f>
        <v>0</v>
      </c>
      <c r="G53" s="92">
        <f>G54+G55</f>
        <v>2818</v>
      </c>
      <c r="H53" s="23">
        <f>SUM(H54:H55)</f>
        <v>0</v>
      </c>
      <c r="I53" s="23">
        <v>0</v>
      </c>
      <c r="J53" s="10" t="s">
        <v>212</v>
      </c>
    </row>
    <row r="54" spans="1:12" ht="15.75" x14ac:dyDescent="0.25">
      <c r="A54" s="26" t="s">
        <v>78</v>
      </c>
      <c r="B54" s="32" t="s">
        <v>95</v>
      </c>
      <c r="C54" s="16">
        <v>1626</v>
      </c>
      <c r="D54" s="16">
        <v>575</v>
      </c>
      <c r="E54" s="16">
        <v>0</v>
      </c>
      <c r="F54" s="93">
        <v>0</v>
      </c>
      <c r="G54" s="16">
        <v>2088</v>
      </c>
      <c r="H54" s="16">
        <v>0</v>
      </c>
      <c r="I54" s="16">
        <v>0</v>
      </c>
      <c r="J54" s="10" t="s">
        <v>210</v>
      </c>
    </row>
    <row r="55" spans="1:12" ht="15.75" x14ac:dyDescent="0.25">
      <c r="A55" s="26" t="s">
        <v>84</v>
      </c>
      <c r="B55" s="32" t="s">
        <v>101</v>
      </c>
      <c r="C55" s="16">
        <v>548</v>
      </c>
      <c r="D55" s="16">
        <v>202</v>
      </c>
      <c r="E55" s="16">
        <v>0</v>
      </c>
      <c r="F55" s="93">
        <v>0</v>
      </c>
      <c r="G55" s="16">
        <v>730</v>
      </c>
      <c r="H55" s="16">
        <v>0</v>
      </c>
      <c r="I55" s="16">
        <v>0</v>
      </c>
      <c r="J55" s="10" t="s">
        <v>211</v>
      </c>
    </row>
    <row r="56" spans="1:12" ht="15.75" x14ac:dyDescent="0.25">
      <c r="A56" s="26"/>
      <c r="B56" s="35" t="s">
        <v>102</v>
      </c>
      <c r="C56" s="23">
        <f>SUM(C57:C58)</f>
        <v>9328.44</v>
      </c>
      <c r="D56" s="23">
        <f>SUM(D57:D58)</f>
        <v>3109</v>
      </c>
      <c r="E56" s="23">
        <v>0</v>
      </c>
      <c r="F56" s="92">
        <f>SUM(F57:F58)</f>
        <v>0</v>
      </c>
      <c r="G56" s="92">
        <f>G57+G58</f>
        <v>11271</v>
      </c>
      <c r="H56" s="23">
        <f>SUM(H57:H58)</f>
        <v>0</v>
      </c>
      <c r="I56" s="16">
        <v>0</v>
      </c>
      <c r="J56" s="10"/>
      <c r="L56" s="83"/>
    </row>
    <row r="57" spans="1:12" ht="15.75" x14ac:dyDescent="0.25">
      <c r="A57" s="26" t="s">
        <v>78</v>
      </c>
      <c r="B57" s="32" t="s">
        <v>103</v>
      </c>
      <c r="C57" s="16">
        <v>6909.26</v>
      </c>
      <c r="D57" s="16">
        <v>2305</v>
      </c>
      <c r="E57" s="16">
        <v>0</v>
      </c>
      <c r="F57" s="93">
        <v>0</v>
      </c>
      <c r="G57" s="16">
        <v>8352</v>
      </c>
      <c r="H57" s="16">
        <v>0</v>
      </c>
      <c r="I57" s="16">
        <v>0</v>
      </c>
      <c r="J57" s="10"/>
    </row>
    <row r="58" spans="1:12" ht="15.75" x14ac:dyDescent="0.25">
      <c r="A58" s="26" t="s">
        <v>84</v>
      </c>
      <c r="B58" s="32" t="s">
        <v>104</v>
      </c>
      <c r="C58" s="16">
        <v>2419.1799999999998</v>
      </c>
      <c r="D58" s="16">
        <v>804</v>
      </c>
      <c r="E58" s="16">
        <v>0</v>
      </c>
      <c r="F58" s="93">
        <v>0</v>
      </c>
      <c r="G58" s="16">
        <v>2919</v>
      </c>
      <c r="H58" s="16">
        <v>0</v>
      </c>
      <c r="I58" s="16">
        <v>0</v>
      </c>
      <c r="J58" s="10"/>
    </row>
    <row r="59" spans="1:12" ht="15.75" x14ac:dyDescent="0.25">
      <c r="A59" s="26"/>
      <c r="B59" s="36" t="s">
        <v>54</v>
      </c>
      <c r="C59" s="23">
        <v>0</v>
      </c>
      <c r="D59" s="23">
        <v>0</v>
      </c>
      <c r="E59" s="23">
        <v>0</v>
      </c>
      <c r="F59" s="92">
        <f>F60+F63+F64</f>
        <v>70000</v>
      </c>
      <c r="G59" s="92">
        <f>G60+G63+G64</f>
        <v>38045</v>
      </c>
      <c r="H59" s="23">
        <v>0</v>
      </c>
      <c r="I59" s="23">
        <v>0</v>
      </c>
      <c r="J59" s="10"/>
    </row>
    <row r="60" spans="1:12" ht="15.75" x14ac:dyDescent="0.25">
      <c r="A60" s="26" t="s">
        <v>76</v>
      </c>
      <c r="B60" s="32" t="s">
        <v>196</v>
      </c>
      <c r="C60" s="23">
        <v>0</v>
      </c>
      <c r="D60" s="23">
        <v>0</v>
      </c>
      <c r="E60" s="23">
        <v>0</v>
      </c>
      <c r="F60" s="92">
        <f>SUM(F61:F62)</f>
        <v>61500</v>
      </c>
      <c r="G60" s="23">
        <f>G61+G62</f>
        <v>33000</v>
      </c>
      <c r="H60" s="23">
        <v>0</v>
      </c>
      <c r="I60" s="23">
        <v>0</v>
      </c>
      <c r="J60" s="10"/>
    </row>
    <row r="61" spans="1:12" ht="15.75" x14ac:dyDescent="0.25">
      <c r="A61" s="26" t="s">
        <v>78</v>
      </c>
      <c r="B61" s="32" t="s">
        <v>199</v>
      </c>
      <c r="C61" s="16">
        <v>0</v>
      </c>
      <c r="D61" s="16">
        <v>0</v>
      </c>
      <c r="E61" s="16">
        <v>0</v>
      </c>
      <c r="F61" s="93">
        <v>45572</v>
      </c>
      <c r="G61" s="16">
        <v>24453</v>
      </c>
      <c r="H61" s="16">
        <v>0</v>
      </c>
      <c r="I61" s="16">
        <v>0</v>
      </c>
      <c r="J61" s="10" t="s">
        <v>221</v>
      </c>
    </row>
    <row r="62" spans="1:12" ht="15.75" x14ac:dyDescent="0.25">
      <c r="A62" s="26" t="s">
        <v>84</v>
      </c>
      <c r="B62" s="32" t="s">
        <v>200</v>
      </c>
      <c r="C62" s="16">
        <v>0</v>
      </c>
      <c r="D62" s="16">
        <v>0</v>
      </c>
      <c r="E62" s="16">
        <v>0</v>
      </c>
      <c r="F62" s="93">
        <v>15928</v>
      </c>
      <c r="G62" s="16">
        <v>8547</v>
      </c>
      <c r="H62" s="16">
        <v>0</v>
      </c>
      <c r="I62" s="16">
        <v>0</v>
      </c>
      <c r="J62" s="10"/>
    </row>
    <row r="63" spans="1:12" ht="15.75" x14ac:dyDescent="0.25">
      <c r="A63" s="26" t="s">
        <v>119</v>
      </c>
      <c r="B63" s="32" t="s">
        <v>201</v>
      </c>
      <c r="C63" s="16">
        <v>0</v>
      </c>
      <c r="D63" s="16">
        <v>0</v>
      </c>
      <c r="E63" s="16">
        <v>0</v>
      </c>
      <c r="F63" s="93">
        <v>1500</v>
      </c>
      <c r="G63" s="16">
        <v>1045</v>
      </c>
      <c r="H63" s="16">
        <v>0</v>
      </c>
      <c r="I63" s="16">
        <v>0</v>
      </c>
      <c r="J63" s="10"/>
    </row>
    <row r="64" spans="1:12" ht="15.75" x14ac:dyDescent="0.25">
      <c r="A64" s="26" t="s">
        <v>124</v>
      </c>
      <c r="B64" s="32" t="s">
        <v>198</v>
      </c>
      <c r="C64" s="16">
        <v>0</v>
      </c>
      <c r="D64" s="16">
        <v>0</v>
      </c>
      <c r="E64" s="16">
        <v>0</v>
      </c>
      <c r="F64" s="93">
        <v>7000</v>
      </c>
      <c r="G64" s="16">
        <v>4000</v>
      </c>
      <c r="H64" s="16">
        <v>0</v>
      </c>
      <c r="I64" s="16">
        <v>0</v>
      </c>
      <c r="J64" s="10"/>
    </row>
    <row r="65" spans="1:10" ht="15.75" x14ac:dyDescent="0.25">
      <c r="A65" s="26"/>
      <c r="B65" s="35" t="s">
        <v>202</v>
      </c>
      <c r="C65" s="23">
        <v>0</v>
      </c>
      <c r="D65" s="23">
        <v>0</v>
      </c>
      <c r="E65" s="23">
        <v>0</v>
      </c>
      <c r="F65" s="92">
        <f>SUM(F66:F68)</f>
        <v>18822</v>
      </c>
      <c r="G65" s="23">
        <f>G66+G67+G68</f>
        <v>0</v>
      </c>
      <c r="H65" s="23">
        <v>0</v>
      </c>
      <c r="I65" s="23">
        <v>0</v>
      </c>
      <c r="J65" s="10"/>
    </row>
    <row r="66" spans="1:10" ht="15.75" x14ac:dyDescent="0.25">
      <c r="A66" s="26" t="s">
        <v>76</v>
      </c>
      <c r="B66" s="32" t="s">
        <v>199</v>
      </c>
      <c r="C66" s="16">
        <v>0</v>
      </c>
      <c r="D66" s="16">
        <v>0</v>
      </c>
      <c r="E66" s="16">
        <v>0</v>
      </c>
      <c r="F66" s="93">
        <v>13638</v>
      </c>
      <c r="G66" s="16">
        <v>0</v>
      </c>
      <c r="H66" s="16">
        <v>0</v>
      </c>
      <c r="I66" s="16">
        <v>0</v>
      </c>
      <c r="J66" s="10"/>
    </row>
    <row r="67" spans="1:10" ht="15.75" x14ac:dyDescent="0.25">
      <c r="A67" s="26" t="s">
        <v>84</v>
      </c>
      <c r="B67" s="32" t="s">
        <v>197</v>
      </c>
      <c r="C67" s="16">
        <v>0</v>
      </c>
      <c r="D67" s="16">
        <v>0</v>
      </c>
      <c r="E67" s="16">
        <v>0</v>
      </c>
      <c r="F67" s="93">
        <v>4766</v>
      </c>
      <c r="G67" s="16">
        <v>0</v>
      </c>
      <c r="H67" s="16">
        <v>0</v>
      </c>
      <c r="I67" s="16">
        <v>0</v>
      </c>
      <c r="J67" s="10"/>
    </row>
    <row r="68" spans="1:10" ht="15.75" x14ac:dyDescent="0.25">
      <c r="A68" s="26" t="s">
        <v>119</v>
      </c>
      <c r="B68" s="32" t="s">
        <v>201</v>
      </c>
      <c r="C68" s="16">
        <v>0</v>
      </c>
      <c r="D68" s="16">
        <v>0</v>
      </c>
      <c r="E68" s="16">
        <v>0</v>
      </c>
      <c r="F68" s="93">
        <v>418</v>
      </c>
      <c r="G68" s="16">
        <v>0</v>
      </c>
      <c r="H68" s="16">
        <v>0</v>
      </c>
      <c r="I68" s="16">
        <v>0</v>
      </c>
      <c r="J68" s="10"/>
    </row>
    <row r="69" spans="1:10" ht="47.25" x14ac:dyDescent="0.25">
      <c r="A69" s="4" t="s">
        <v>0</v>
      </c>
      <c r="B69" s="5"/>
      <c r="C69" s="6" t="s">
        <v>134</v>
      </c>
      <c r="D69" s="6" t="s">
        <v>192</v>
      </c>
      <c r="E69" s="6" t="s">
        <v>1</v>
      </c>
      <c r="F69" s="6" t="s">
        <v>193</v>
      </c>
      <c r="G69" s="6" t="s">
        <v>2</v>
      </c>
      <c r="H69" s="6" t="s">
        <v>135</v>
      </c>
      <c r="I69" s="6" t="s">
        <v>194</v>
      </c>
      <c r="J69" s="6" t="s">
        <v>3</v>
      </c>
    </row>
    <row r="70" spans="1:10" ht="15.75" x14ac:dyDescent="0.25">
      <c r="A70" s="26"/>
      <c r="B70" s="35" t="s">
        <v>208</v>
      </c>
      <c r="C70" s="23">
        <v>0</v>
      </c>
      <c r="D70" s="23">
        <v>0</v>
      </c>
      <c r="E70" s="23">
        <v>0</v>
      </c>
      <c r="F70" s="92">
        <f>SUM(F71:F73)</f>
        <v>0</v>
      </c>
      <c r="G70" s="23">
        <f>SUM(G71:G74)</f>
        <v>11409.130000000001</v>
      </c>
      <c r="H70" s="23">
        <v>0</v>
      </c>
      <c r="I70" s="23">
        <v>0</v>
      </c>
      <c r="J70" s="10"/>
    </row>
    <row r="71" spans="1:10" ht="15.75" x14ac:dyDescent="0.25">
      <c r="A71" s="26" t="s">
        <v>76</v>
      </c>
      <c r="B71" s="32" t="s">
        <v>199</v>
      </c>
      <c r="C71" s="16">
        <v>0</v>
      </c>
      <c r="D71" s="16">
        <v>0</v>
      </c>
      <c r="E71" s="16">
        <v>0</v>
      </c>
      <c r="F71" s="93">
        <v>0</v>
      </c>
      <c r="G71" s="93">
        <v>7886.63</v>
      </c>
      <c r="H71" s="16">
        <v>0</v>
      </c>
      <c r="I71" s="16">
        <v>0</v>
      </c>
      <c r="J71" s="10" t="s">
        <v>213</v>
      </c>
    </row>
    <row r="72" spans="1:10" ht="15.75" x14ac:dyDescent="0.25">
      <c r="A72" s="26" t="s">
        <v>84</v>
      </c>
      <c r="B72" s="32" t="s">
        <v>197</v>
      </c>
      <c r="C72" s="16">
        <v>0</v>
      </c>
      <c r="D72" s="16">
        <v>0</v>
      </c>
      <c r="E72" s="16">
        <v>0</v>
      </c>
      <c r="F72" s="93">
        <v>0</v>
      </c>
      <c r="G72" s="93">
        <v>2756.5</v>
      </c>
      <c r="H72" s="16">
        <v>0</v>
      </c>
      <c r="I72" s="16">
        <v>0</v>
      </c>
      <c r="J72" s="10" t="s">
        <v>214</v>
      </c>
    </row>
    <row r="73" spans="1:10" ht="15.75" x14ac:dyDescent="0.25">
      <c r="A73" s="26" t="s">
        <v>119</v>
      </c>
      <c r="B73" s="32" t="s">
        <v>201</v>
      </c>
      <c r="C73" s="16">
        <v>0</v>
      </c>
      <c r="D73" s="16">
        <v>0</v>
      </c>
      <c r="E73" s="16">
        <v>0</v>
      </c>
      <c r="F73" s="93">
        <v>0</v>
      </c>
      <c r="G73" s="93">
        <v>266</v>
      </c>
      <c r="H73" s="16">
        <v>0</v>
      </c>
      <c r="I73" s="16">
        <v>0</v>
      </c>
      <c r="J73" s="10"/>
    </row>
    <row r="74" spans="1:10" ht="15.75" x14ac:dyDescent="0.25">
      <c r="A74" s="26" t="s">
        <v>124</v>
      </c>
      <c r="B74" s="32" t="s">
        <v>187</v>
      </c>
      <c r="C74" s="16">
        <v>0</v>
      </c>
      <c r="D74" s="16">
        <v>0</v>
      </c>
      <c r="E74" s="16">
        <v>0</v>
      </c>
      <c r="F74" s="93">
        <v>0</v>
      </c>
      <c r="G74" s="93">
        <v>500</v>
      </c>
      <c r="H74" s="16">
        <v>0</v>
      </c>
      <c r="I74" s="16">
        <v>0</v>
      </c>
      <c r="J74" s="10"/>
    </row>
    <row r="75" spans="1:10" ht="15.75" x14ac:dyDescent="0.25">
      <c r="A75" s="26"/>
      <c r="B75" s="35" t="s">
        <v>209</v>
      </c>
      <c r="C75" s="23">
        <v>0</v>
      </c>
      <c r="D75" s="23">
        <v>0</v>
      </c>
      <c r="E75" s="23">
        <v>0</v>
      </c>
      <c r="F75" s="92">
        <f>SUM(F76:F78)</f>
        <v>0</v>
      </c>
      <c r="G75" s="92">
        <f>SUM(G76:G79)</f>
        <v>9363.5</v>
      </c>
      <c r="H75" s="23">
        <v>0</v>
      </c>
      <c r="I75" s="23">
        <v>0</v>
      </c>
      <c r="J75" s="10"/>
    </row>
    <row r="76" spans="1:10" ht="15.75" x14ac:dyDescent="0.25">
      <c r="A76" s="26" t="s">
        <v>76</v>
      </c>
      <c r="B76" s="32" t="s">
        <v>199</v>
      </c>
      <c r="C76" s="16">
        <v>0</v>
      </c>
      <c r="D76" s="16">
        <v>0</v>
      </c>
      <c r="E76" s="16">
        <v>0</v>
      </c>
      <c r="F76" s="93">
        <v>0</v>
      </c>
      <c r="G76" s="93">
        <v>6052</v>
      </c>
      <c r="H76" s="16">
        <v>0</v>
      </c>
      <c r="I76" s="16">
        <v>0</v>
      </c>
      <c r="J76" s="10" t="s">
        <v>215</v>
      </c>
    </row>
    <row r="77" spans="1:10" ht="15.75" x14ac:dyDescent="0.25">
      <c r="A77" s="26" t="s">
        <v>84</v>
      </c>
      <c r="B77" s="32" t="s">
        <v>197</v>
      </c>
      <c r="C77" s="16">
        <v>0</v>
      </c>
      <c r="D77" s="16">
        <v>0</v>
      </c>
      <c r="E77" s="16">
        <v>0</v>
      </c>
      <c r="F77" s="93">
        <v>0</v>
      </c>
      <c r="G77" s="93">
        <v>2115.5</v>
      </c>
      <c r="H77" s="16">
        <v>0</v>
      </c>
      <c r="I77" s="16">
        <v>0</v>
      </c>
      <c r="J77" s="10" t="s">
        <v>217</v>
      </c>
    </row>
    <row r="78" spans="1:10" ht="15.75" x14ac:dyDescent="0.25">
      <c r="A78" s="26" t="s">
        <v>119</v>
      </c>
      <c r="B78" s="32" t="s">
        <v>201</v>
      </c>
      <c r="C78" s="16">
        <v>0</v>
      </c>
      <c r="D78" s="16">
        <v>0</v>
      </c>
      <c r="E78" s="16">
        <v>0</v>
      </c>
      <c r="F78" s="93">
        <v>0</v>
      </c>
      <c r="G78" s="93">
        <v>196</v>
      </c>
      <c r="H78" s="16">
        <v>0</v>
      </c>
      <c r="I78" s="16">
        <v>0</v>
      </c>
      <c r="J78" s="10" t="s">
        <v>216</v>
      </c>
    </row>
    <row r="79" spans="1:10" ht="15.75" x14ac:dyDescent="0.25">
      <c r="A79" s="26" t="s">
        <v>124</v>
      </c>
      <c r="B79" s="32" t="s">
        <v>187</v>
      </c>
      <c r="C79" s="16">
        <v>0</v>
      </c>
      <c r="D79" s="16">
        <v>0</v>
      </c>
      <c r="E79" s="16">
        <v>0</v>
      </c>
      <c r="F79" s="93">
        <v>0</v>
      </c>
      <c r="G79" s="93">
        <v>1000</v>
      </c>
      <c r="H79" s="16">
        <v>0</v>
      </c>
      <c r="I79" s="16">
        <v>0</v>
      </c>
      <c r="J79" s="10"/>
    </row>
    <row r="80" spans="1:10" ht="15.75" x14ac:dyDescent="0.25">
      <c r="A80" s="27" t="s">
        <v>105</v>
      </c>
      <c r="B80" s="36" t="s">
        <v>4</v>
      </c>
      <c r="C80" s="23">
        <f>SUM(C81:C82)</f>
        <v>516.76</v>
      </c>
      <c r="D80" s="23">
        <f t="shared" ref="D80:I80" si="0">SUM(D81:D84)</f>
        <v>710</v>
      </c>
      <c r="E80" s="23">
        <f t="shared" si="0"/>
        <v>900</v>
      </c>
      <c r="F80" s="92">
        <f t="shared" si="0"/>
        <v>900</v>
      </c>
      <c r="G80" s="23">
        <f>SUM(G81:G84)</f>
        <v>900</v>
      </c>
      <c r="H80" s="22">
        <f>SUM(H81:H84)</f>
        <v>900</v>
      </c>
      <c r="I80" s="22">
        <f t="shared" si="0"/>
        <v>900</v>
      </c>
      <c r="J80" s="10"/>
    </row>
    <row r="81" spans="1:10" ht="15.75" x14ac:dyDescent="0.25">
      <c r="A81" s="29" t="s">
        <v>106</v>
      </c>
      <c r="B81" s="31" t="s">
        <v>5</v>
      </c>
      <c r="C81" s="16">
        <v>389.61</v>
      </c>
      <c r="D81" s="16">
        <v>0</v>
      </c>
      <c r="E81" s="16">
        <v>0</v>
      </c>
      <c r="F81" s="93">
        <v>0</v>
      </c>
      <c r="G81" s="16">
        <v>0</v>
      </c>
      <c r="H81" s="15">
        <v>0</v>
      </c>
      <c r="I81" s="15">
        <v>0</v>
      </c>
      <c r="J81" s="37"/>
    </row>
    <row r="82" spans="1:10" ht="15.75" x14ac:dyDescent="0.25">
      <c r="A82" s="29" t="s">
        <v>106</v>
      </c>
      <c r="B82" s="31" t="s">
        <v>6</v>
      </c>
      <c r="C82" s="66">
        <v>127.15</v>
      </c>
      <c r="D82" s="66">
        <v>143</v>
      </c>
      <c r="E82" s="14">
        <v>200</v>
      </c>
      <c r="F82" s="94">
        <v>200</v>
      </c>
      <c r="G82" s="14">
        <v>200</v>
      </c>
      <c r="H82" s="12">
        <v>200</v>
      </c>
      <c r="I82" s="12">
        <v>200</v>
      </c>
      <c r="J82" s="10"/>
    </row>
    <row r="83" spans="1:10" ht="15.75" x14ac:dyDescent="0.25">
      <c r="A83" s="29" t="s">
        <v>106</v>
      </c>
      <c r="B83" s="31" t="s">
        <v>31</v>
      </c>
      <c r="C83" s="66">
        <v>0</v>
      </c>
      <c r="D83" s="66">
        <v>29</v>
      </c>
      <c r="E83" s="14">
        <v>0</v>
      </c>
      <c r="F83" s="94">
        <v>0</v>
      </c>
      <c r="G83" s="14">
        <v>0</v>
      </c>
      <c r="H83" s="12">
        <v>0</v>
      </c>
      <c r="I83" s="12">
        <v>0</v>
      </c>
      <c r="J83" s="10"/>
    </row>
    <row r="84" spans="1:10" ht="15.75" x14ac:dyDescent="0.25">
      <c r="A84" s="29" t="s">
        <v>149</v>
      </c>
      <c r="B84" s="31" t="s">
        <v>5</v>
      </c>
      <c r="C84" s="66">
        <v>0</v>
      </c>
      <c r="D84" s="66">
        <v>538</v>
      </c>
      <c r="E84" s="14">
        <v>700</v>
      </c>
      <c r="F84" s="94">
        <v>700</v>
      </c>
      <c r="G84" s="14">
        <v>700</v>
      </c>
      <c r="H84" s="12">
        <v>700</v>
      </c>
      <c r="I84" s="12">
        <v>700</v>
      </c>
      <c r="J84" s="10"/>
    </row>
    <row r="85" spans="1:10" ht="15.75" x14ac:dyDescent="0.25">
      <c r="A85" s="27" t="s">
        <v>107</v>
      </c>
      <c r="B85" s="36" t="s">
        <v>7</v>
      </c>
      <c r="C85" s="23">
        <f>SUM(C86:C89)</f>
        <v>179</v>
      </c>
      <c r="D85" s="23">
        <v>512</v>
      </c>
      <c r="E85" s="23">
        <f t="shared" ref="E85:I85" si="1">SUM(E86:E92)</f>
        <v>600</v>
      </c>
      <c r="F85" s="92">
        <f t="shared" si="1"/>
        <v>600</v>
      </c>
      <c r="G85" s="23">
        <f>SUM(G86:G92)</f>
        <v>600</v>
      </c>
      <c r="H85" s="22">
        <f t="shared" si="1"/>
        <v>600</v>
      </c>
      <c r="I85" s="22">
        <f t="shared" si="1"/>
        <v>600</v>
      </c>
      <c r="J85" s="10"/>
    </row>
    <row r="86" spans="1:10" ht="15.75" x14ac:dyDescent="0.25">
      <c r="A86" s="29" t="s">
        <v>108</v>
      </c>
      <c r="B86" s="31" t="s">
        <v>8</v>
      </c>
      <c r="C86" s="16">
        <v>151.69999999999999</v>
      </c>
      <c r="D86" s="16">
        <v>302</v>
      </c>
      <c r="E86" s="16">
        <v>350</v>
      </c>
      <c r="F86" s="93">
        <v>350</v>
      </c>
      <c r="G86" s="16">
        <v>350</v>
      </c>
      <c r="H86" s="15">
        <v>350</v>
      </c>
      <c r="I86" s="15">
        <v>350</v>
      </c>
      <c r="J86" s="10"/>
    </row>
    <row r="87" spans="1:10" ht="15.75" x14ac:dyDescent="0.25">
      <c r="A87" s="29" t="s">
        <v>109</v>
      </c>
      <c r="B87" s="31" t="s">
        <v>9</v>
      </c>
      <c r="C87" s="16">
        <v>0</v>
      </c>
      <c r="D87" s="16">
        <v>10</v>
      </c>
      <c r="E87" s="16">
        <v>0</v>
      </c>
      <c r="F87" s="93">
        <v>0</v>
      </c>
      <c r="G87" s="16">
        <v>0</v>
      </c>
      <c r="H87" s="15">
        <v>0</v>
      </c>
      <c r="I87" s="15">
        <v>0</v>
      </c>
      <c r="J87" s="10"/>
    </row>
    <row r="88" spans="1:10" ht="15.75" x14ac:dyDescent="0.25">
      <c r="A88" s="29" t="s">
        <v>110</v>
      </c>
      <c r="B88" s="31" t="s">
        <v>10</v>
      </c>
      <c r="C88" s="16">
        <v>0</v>
      </c>
      <c r="D88" s="16">
        <v>0</v>
      </c>
      <c r="E88" s="16">
        <v>0</v>
      </c>
      <c r="F88" s="93">
        <v>0</v>
      </c>
      <c r="G88" s="16">
        <v>0</v>
      </c>
      <c r="H88" s="15">
        <v>0</v>
      </c>
      <c r="I88" s="15">
        <v>0</v>
      </c>
      <c r="J88" s="10"/>
    </row>
    <row r="89" spans="1:10" ht="15.75" x14ac:dyDescent="0.25">
      <c r="A89" s="29" t="s">
        <v>111</v>
      </c>
      <c r="B89" s="31" t="s">
        <v>11</v>
      </c>
      <c r="C89" s="16">
        <v>27.3</v>
      </c>
      <c r="D89" s="16">
        <v>26</v>
      </c>
      <c r="E89" s="16">
        <v>50</v>
      </c>
      <c r="F89" s="93">
        <v>50</v>
      </c>
      <c r="G89" s="16">
        <v>50</v>
      </c>
      <c r="H89" s="15">
        <v>50</v>
      </c>
      <c r="I89" s="15">
        <v>50</v>
      </c>
      <c r="J89" s="10"/>
    </row>
    <row r="90" spans="1:10" ht="15.75" x14ac:dyDescent="0.25">
      <c r="A90" s="29" t="s">
        <v>112</v>
      </c>
      <c r="B90" s="31" t="s">
        <v>12</v>
      </c>
      <c r="C90" s="16">
        <v>0</v>
      </c>
      <c r="D90" s="16">
        <v>58</v>
      </c>
      <c r="E90" s="16">
        <v>0</v>
      </c>
      <c r="F90" s="93">
        <v>0</v>
      </c>
      <c r="G90" s="16">
        <v>0</v>
      </c>
      <c r="H90" s="15">
        <v>0</v>
      </c>
      <c r="I90" s="15">
        <v>0</v>
      </c>
      <c r="J90" s="37"/>
    </row>
    <row r="91" spans="1:10" ht="15.75" x14ac:dyDescent="0.25">
      <c r="A91" s="29" t="s">
        <v>112</v>
      </c>
      <c r="B91" s="31" t="s">
        <v>150</v>
      </c>
      <c r="C91" s="16">
        <v>0</v>
      </c>
      <c r="D91" s="16">
        <v>92</v>
      </c>
      <c r="E91" s="16">
        <v>100</v>
      </c>
      <c r="F91" s="93">
        <v>100</v>
      </c>
      <c r="G91" s="16">
        <v>100</v>
      </c>
      <c r="H91" s="15">
        <v>100</v>
      </c>
      <c r="I91" s="15">
        <v>100</v>
      </c>
      <c r="J91" s="37"/>
    </row>
    <row r="92" spans="1:10" ht="15.75" x14ac:dyDescent="0.25">
      <c r="A92" s="29" t="s">
        <v>151</v>
      </c>
      <c r="B92" s="31" t="s">
        <v>152</v>
      </c>
      <c r="C92" s="16">
        <v>0</v>
      </c>
      <c r="D92" s="16">
        <v>23</v>
      </c>
      <c r="E92" s="16">
        <v>100</v>
      </c>
      <c r="F92" s="93">
        <v>100</v>
      </c>
      <c r="G92" s="16">
        <v>100</v>
      </c>
      <c r="H92" s="15">
        <v>100</v>
      </c>
      <c r="I92" s="15">
        <v>100</v>
      </c>
      <c r="J92" s="37"/>
    </row>
    <row r="93" spans="1:10" ht="15.75" x14ac:dyDescent="0.25">
      <c r="A93" s="27" t="s">
        <v>113</v>
      </c>
      <c r="B93" s="36" t="s">
        <v>13</v>
      </c>
      <c r="C93" s="23">
        <f>SUM(C94:C95)</f>
        <v>272</v>
      </c>
      <c r="D93" s="23">
        <v>3799</v>
      </c>
      <c r="E93" s="23">
        <f>SUM(E94:E100)</f>
        <v>3420</v>
      </c>
      <c r="F93" s="92">
        <f>SUM(F94:F100)</f>
        <v>3420</v>
      </c>
      <c r="G93" s="23">
        <f>SUM(G94:G100)</f>
        <v>3710</v>
      </c>
      <c r="H93" s="22">
        <f>SUM(H94:H99)</f>
        <v>3710</v>
      </c>
      <c r="I93" s="22">
        <f>SUM(I94:I99)</f>
        <v>3710</v>
      </c>
      <c r="J93" s="10"/>
    </row>
    <row r="94" spans="1:10" ht="15.75" x14ac:dyDescent="0.25">
      <c r="A94" s="26" t="s">
        <v>114</v>
      </c>
      <c r="B94" s="32" t="s">
        <v>14</v>
      </c>
      <c r="C94" s="16">
        <v>262</v>
      </c>
      <c r="D94" s="16">
        <v>302</v>
      </c>
      <c r="E94" s="16">
        <v>500</v>
      </c>
      <c r="F94" s="93">
        <v>500</v>
      </c>
      <c r="G94" s="16">
        <v>600</v>
      </c>
      <c r="H94" s="16">
        <v>600</v>
      </c>
      <c r="I94" s="16">
        <v>600</v>
      </c>
      <c r="J94" s="38"/>
    </row>
    <row r="95" spans="1:10" ht="15.75" x14ac:dyDescent="0.25">
      <c r="A95" s="29" t="s">
        <v>115</v>
      </c>
      <c r="B95" s="31" t="s">
        <v>15</v>
      </c>
      <c r="C95" s="16">
        <v>10</v>
      </c>
      <c r="D95" s="16">
        <v>10</v>
      </c>
      <c r="E95" s="16">
        <v>20</v>
      </c>
      <c r="F95" s="93">
        <v>20</v>
      </c>
      <c r="G95" s="16">
        <v>10</v>
      </c>
      <c r="H95" s="15">
        <v>10</v>
      </c>
      <c r="I95" s="15">
        <v>10</v>
      </c>
      <c r="J95" s="39"/>
    </row>
    <row r="96" spans="1:10" ht="15.75" x14ac:dyDescent="0.25">
      <c r="A96" s="29" t="s">
        <v>126</v>
      </c>
      <c r="B96" s="31" t="s">
        <v>224</v>
      </c>
      <c r="C96" s="16">
        <v>0</v>
      </c>
      <c r="D96" s="16">
        <v>2043</v>
      </c>
      <c r="E96" s="16">
        <v>1600</v>
      </c>
      <c r="F96" s="93">
        <v>1600</v>
      </c>
      <c r="G96" s="16">
        <v>1800</v>
      </c>
      <c r="H96" s="15">
        <v>1800</v>
      </c>
      <c r="I96" s="15">
        <v>1800</v>
      </c>
      <c r="J96" s="39"/>
    </row>
    <row r="97" spans="1:10" ht="15.75" x14ac:dyDescent="0.25">
      <c r="A97" s="29" t="s">
        <v>126</v>
      </c>
      <c r="B97" s="31" t="s">
        <v>226</v>
      </c>
      <c r="C97" s="16">
        <v>0</v>
      </c>
      <c r="D97" s="16">
        <v>88</v>
      </c>
      <c r="E97" s="16">
        <v>0</v>
      </c>
      <c r="F97" s="93">
        <v>0</v>
      </c>
      <c r="G97" s="16">
        <v>0</v>
      </c>
      <c r="H97" s="15">
        <v>0</v>
      </c>
      <c r="I97" s="15">
        <v>0</v>
      </c>
      <c r="J97" s="39"/>
    </row>
    <row r="98" spans="1:10" ht="47.25" x14ac:dyDescent="0.25">
      <c r="A98" s="4" t="s">
        <v>0</v>
      </c>
      <c r="B98" s="5"/>
      <c r="C98" s="6" t="s">
        <v>134</v>
      </c>
      <c r="D98" s="6" t="s">
        <v>192</v>
      </c>
      <c r="E98" s="6" t="s">
        <v>1</v>
      </c>
      <c r="F98" s="6" t="s">
        <v>193</v>
      </c>
      <c r="G98" s="6" t="s">
        <v>2</v>
      </c>
      <c r="H98" s="6" t="s">
        <v>135</v>
      </c>
      <c r="I98" s="6" t="s">
        <v>194</v>
      </c>
      <c r="J98" s="6" t="s">
        <v>3</v>
      </c>
    </row>
    <row r="99" spans="1:10" ht="15.75" x14ac:dyDescent="0.25">
      <c r="A99" s="29" t="s">
        <v>125</v>
      </c>
      <c r="B99" s="31" t="s">
        <v>153</v>
      </c>
      <c r="C99" s="16">
        <v>0</v>
      </c>
      <c r="D99" s="16">
        <v>1225</v>
      </c>
      <c r="E99" s="16">
        <v>1300</v>
      </c>
      <c r="F99" s="93">
        <v>1300</v>
      </c>
      <c r="G99" s="16">
        <v>1300</v>
      </c>
      <c r="H99" s="15">
        <v>1300</v>
      </c>
      <c r="I99" s="15">
        <v>1300</v>
      </c>
      <c r="J99" s="39"/>
    </row>
    <row r="100" spans="1:10" ht="15.75" x14ac:dyDescent="0.25">
      <c r="A100" s="29" t="s">
        <v>125</v>
      </c>
      <c r="B100" s="31" t="s">
        <v>179</v>
      </c>
      <c r="C100" s="16">
        <v>0</v>
      </c>
      <c r="D100" s="16">
        <v>132</v>
      </c>
      <c r="E100" s="16">
        <v>0</v>
      </c>
      <c r="F100" s="93">
        <v>0</v>
      </c>
      <c r="G100" s="16">
        <v>0</v>
      </c>
      <c r="H100" s="15">
        <v>0</v>
      </c>
      <c r="I100" s="15">
        <v>0</v>
      </c>
      <c r="J100" s="39"/>
    </row>
    <row r="101" spans="1:10" ht="15" customHeight="1" x14ac:dyDescent="0.25">
      <c r="A101" s="27" t="s">
        <v>116</v>
      </c>
      <c r="B101" s="40" t="s">
        <v>16</v>
      </c>
      <c r="C101" s="23">
        <f>SUM(C102)</f>
        <v>310.72000000000003</v>
      </c>
      <c r="D101" s="23">
        <v>699</v>
      </c>
      <c r="E101" s="23">
        <f>SUM(E102:E103)</f>
        <v>815</v>
      </c>
      <c r="F101" s="92">
        <f>SUM(F102:F103)</f>
        <v>815</v>
      </c>
      <c r="G101" s="23">
        <f>SUM(G102:G103)</f>
        <v>815</v>
      </c>
      <c r="H101" s="22">
        <f>SUM(H102:H103)</f>
        <v>815</v>
      </c>
      <c r="I101" s="22">
        <f>SUM(I102:I103)</f>
        <v>815</v>
      </c>
      <c r="J101" s="10"/>
    </row>
    <row r="102" spans="1:10" ht="15.75" x14ac:dyDescent="0.25">
      <c r="A102" s="29" t="s">
        <v>117</v>
      </c>
      <c r="B102" s="41" t="s">
        <v>17</v>
      </c>
      <c r="C102" s="16">
        <v>310.72000000000003</v>
      </c>
      <c r="D102" s="16">
        <v>311</v>
      </c>
      <c r="E102" s="16">
        <v>315</v>
      </c>
      <c r="F102" s="93">
        <v>315</v>
      </c>
      <c r="G102" s="16">
        <v>315</v>
      </c>
      <c r="H102" s="15">
        <v>315</v>
      </c>
      <c r="I102" s="15">
        <v>315</v>
      </c>
      <c r="J102" s="42"/>
    </row>
    <row r="103" spans="1:10" s="77" customFormat="1" ht="15.75" x14ac:dyDescent="0.25">
      <c r="A103" s="26" t="s">
        <v>130</v>
      </c>
      <c r="B103" s="79" t="s">
        <v>164</v>
      </c>
      <c r="C103" s="16">
        <v>0</v>
      </c>
      <c r="D103" s="16">
        <v>389</v>
      </c>
      <c r="E103" s="16">
        <v>500</v>
      </c>
      <c r="F103" s="93">
        <v>500</v>
      </c>
      <c r="G103" s="16">
        <v>500</v>
      </c>
      <c r="H103" s="16">
        <v>500</v>
      </c>
      <c r="I103" s="16">
        <v>500</v>
      </c>
      <c r="J103" s="80"/>
    </row>
    <row r="104" spans="1:10" ht="15.75" x14ac:dyDescent="0.25">
      <c r="A104" s="27" t="s">
        <v>118</v>
      </c>
      <c r="B104" s="36" t="s">
        <v>18</v>
      </c>
      <c r="C104" s="23">
        <f>SUM(C105:C121)</f>
        <v>9202.35</v>
      </c>
      <c r="D104" s="23">
        <f>SUM(D105:D122)</f>
        <v>9190</v>
      </c>
      <c r="E104" s="23">
        <f>SUM(E105:E121)</f>
        <v>11194</v>
      </c>
      <c r="F104" s="92">
        <f>SUM(F105:F121)</f>
        <v>11194</v>
      </c>
      <c r="G104" s="23">
        <f>SUM(G105:G122)</f>
        <v>12389</v>
      </c>
      <c r="H104" s="22">
        <f>SUM(H105:H121)</f>
        <v>12389</v>
      </c>
      <c r="I104" s="22">
        <f>SUM(I105:I121)</f>
        <v>12389</v>
      </c>
      <c r="J104" s="10"/>
    </row>
    <row r="105" spans="1:10" ht="15.75" x14ac:dyDescent="0.25">
      <c r="A105" s="29" t="s">
        <v>129</v>
      </c>
      <c r="B105" s="31" t="s">
        <v>155</v>
      </c>
      <c r="C105" s="16">
        <v>0</v>
      </c>
      <c r="D105" s="16">
        <v>45</v>
      </c>
      <c r="E105" s="16">
        <v>80</v>
      </c>
      <c r="F105" s="93">
        <v>80</v>
      </c>
      <c r="G105" s="16">
        <v>200</v>
      </c>
      <c r="H105" s="15">
        <v>200</v>
      </c>
      <c r="I105" s="15">
        <v>200</v>
      </c>
      <c r="J105" s="10"/>
    </row>
    <row r="106" spans="1:10" ht="15.75" x14ac:dyDescent="0.25">
      <c r="A106" s="29" t="s">
        <v>119</v>
      </c>
      <c r="B106" s="31" t="s">
        <v>158</v>
      </c>
      <c r="C106" s="16">
        <v>0</v>
      </c>
      <c r="D106" s="16">
        <v>902</v>
      </c>
      <c r="E106" s="16">
        <v>500</v>
      </c>
      <c r="F106" s="93">
        <v>500</v>
      </c>
      <c r="G106" s="16">
        <v>700</v>
      </c>
      <c r="H106" s="15">
        <v>700</v>
      </c>
      <c r="I106" s="15">
        <v>700</v>
      </c>
      <c r="J106" s="10"/>
    </row>
    <row r="107" spans="1:10" ht="15.75" x14ac:dyDescent="0.25">
      <c r="A107" s="29" t="s">
        <v>156</v>
      </c>
      <c r="B107" s="31" t="s">
        <v>157</v>
      </c>
      <c r="C107" s="16">
        <v>0</v>
      </c>
      <c r="D107" s="16">
        <v>600</v>
      </c>
      <c r="E107" s="16">
        <v>600</v>
      </c>
      <c r="F107" s="93">
        <v>600</v>
      </c>
      <c r="G107" s="16">
        <v>600</v>
      </c>
      <c r="H107" s="15">
        <v>600</v>
      </c>
      <c r="I107" s="15">
        <v>600</v>
      </c>
      <c r="J107" s="10"/>
    </row>
    <row r="108" spans="1:10" ht="15.75" x14ac:dyDescent="0.25">
      <c r="A108" s="29" t="s">
        <v>119</v>
      </c>
      <c r="B108" s="31" t="s">
        <v>19</v>
      </c>
      <c r="C108" s="16">
        <v>5307.06</v>
      </c>
      <c r="D108" s="16">
        <v>3868</v>
      </c>
      <c r="E108" s="16">
        <v>4179</v>
      </c>
      <c r="F108" s="93">
        <v>4179</v>
      </c>
      <c r="G108" s="16">
        <v>5000</v>
      </c>
      <c r="H108" s="15">
        <v>5000</v>
      </c>
      <c r="I108" s="15">
        <v>5000</v>
      </c>
      <c r="J108" s="10"/>
    </row>
    <row r="109" spans="1:10" ht="15.75" x14ac:dyDescent="0.25">
      <c r="A109" s="26" t="s">
        <v>120</v>
      </c>
      <c r="B109" s="31" t="s">
        <v>20</v>
      </c>
      <c r="C109" s="16">
        <v>1252.4100000000001</v>
      </c>
      <c r="D109" s="16">
        <v>1255</v>
      </c>
      <c r="E109" s="16">
        <v>2000</v>
      </c>
      <c r="F109" s="93">
        <v>2000</v>
      </c>
      <c r="G109" s="16">
        <v>2000</v>
      </c>
      <c r="H109" s="16">
        <v>2000</v>
      </c>
      <c r="I109" s="16">
        <v>2000</v>
      </c>
      <c r="J109" s="43"/>
    </row>
    <row r="110" spans="1:10" ht="15.75" x14ac:dyDescent="0.25">
      <c r="A110" s="29" t="s">
        <v>121</v>
      </c>
      <c r="B110" s="31" t="s">
        <v>21</v>
      </c>
      <c r="C110" s="16">
        <v>184.7</v>
      </c>
      <c r="D110" s="16">
        <v>4</v>
      </c>
      <c r="E110" s="16">
        <v>260</v>
      </c>
      <c r="F110" s="93">
        <v>260</v>
      </c>
      <c r="G110" s="16">
        <v>260</v>
      </c>
      <c r="H110" s="15">
        <v>260</v>
      </c>
      <c r="I110" s="15">
        <v>260</v>
      </c>
      <c r="J110" s="34"/>
    </row>
    <row r="111" spans="1:10" ht="15.75" x14ac:dyDescent="0.25">
      <c r="A111" s="29" t="s">
        <v>122</v>
      </c>
      <c r="B111" s="31" t="s">
        <v>22</v>
      </c>
      <c r="C111" s="16">
        <v>134</v>
      </c>
      <c r="D111" s="16">
        <v>120</v>
      </c>
      <c r="E111" s="16">
        <v>500</v>
      </c>
      <c r="F111" s="93">
        <v>500</v>
      </c>
      <c r="G111" s="16">
        <v>500</v>
      </c>
      <c r="H111" s="15">
        <v>500</v>
      </c>
      <c r="I111" s="15">
        <v>500</v>
      </c>
      <c r="J111" s="44"/>
    </row>
    <row r="112" spans="1:10" ht="15.75" x14ac:dyDescent="0.25">
      <c r="A112" s="29" t="s">
        <v>121</v>
      </c>
      <c r="B112" s="31" t="s">
        <v>23</v>
      </c>
      <c r="C112" s="14">
        <v>0</v>
      </c>
      <c r="D112" s="14">
        <v>0</v>
      </c>
      <c r="E112" s="14">
        <v>0</v>
      </c>
      <c r="F112" s="94">
        <v>0</v>
      </c>
      <c r="G112" s="14">
        <v>0</v>
      </c>
      <c r="H112" s="12">
        <v>0</v>
      </c>
      <c r="I112" s="12">
        <v>0</v>
      </c>
      <c r="J112" s="10"/>
    </row>
    <row r="113" spans="1:10" ht="15.75" x14ac:dyDescent="0.25">
      <c r="A113" s="29" t="s">
        <v>121</v>
      </c>
      <c r="B113" s="31" t="s">
        <v>24</v>
      </c>
      <c r="C113" s="16">
        <v>0</v>
      </c>
      <c r="D113" s="16">
        <v>0</v>
      </c>
      <c r="E113" s="16">
        <v>0</v>
      </c>
      <c r="F113" s="93">
        <v>0</v>
      </c>
      <c r="G113" s="16">
        <v>0</v>
      </c>
      <c r="H113" s="15">
        <v>0</v>
      </c>
      <c r="I113" s="15">
        <v>0</v>
      </c>
      <c r="J113" s="10"/>
    </row>
    <row r="114" spans="1:10" ht="15.75" x14ac:dyDescent="0.25">
      <c r="A114" s="29" t="s">
        <v>121</v>
      </c>
      <c r="B114" s="31" t="s">
        <v>25</v>
      </c>
      <c r="C114" s="14">
        <v>171.1</v>
      </c>
      <c r="D114" s="14">
        <v>135</v>
      </c>
      <c r="E114" s="14">
        <v>320</v>
      </c>
      <c r="F114" s="94">
        <v>320</v>
      </c>
      <c r="G114" s="14">
        <v>320</v>
      </c>
      <c r="H114" s="12">
        <v>320</v>
      </c>
      <c r="I114" s="12">
        <v>320</v>
      </c>
      <c r="J114" s="10"/>
    </row>
    <row r="115" spans="1:10" ht="15.75" x14ac:dyDescent="0.25">
      <c r="A115" s="29" t="s">
        <v>139</v>
      </c>
      <c r="B115" s="45" t="s">
        <v>140</v>
      </c>
      <c r="C115" s="66">
        <v>2.13</v>
      </c>
      <c r="D115" s="66">
        <v>6</v>
      </c>
      <c r="E115" s="14">
        <v>9</v>
      </c>
      <c r="F115" s="94">
        <v>9</v>
      </c>
      <c r="G115" s="14">
        <v>9</v>
      </c>
      <c r="H115" s="12">
        <v>9</v>
      </c>
      <c r="I115" s="12">
        <v>9</v>
      </c>
      <c r="J115" s="10"/>
    </row>
    <row r="116" spans="1:10" ht="15.75" x14ac:dyDescent="0.25">
      <c r="A116" s="29" t="s">
        <v>123</v>
      </c>
      <c r="B116" s="45" t="s">
        <v>26</v>
      </c>
      <c r="C116" s="14">
        <v>0</v>
      </c>
      <c r="D116" s="14">
        <v>0</v>
      </c>
      <c r="E116" s="14">
        <v>0</v>
      </c>
      <c r="F116" s="94">
        <v>0</v>
      </c>
      <c r="G116" s="14">
        <v>0</v>
      </c>
      <c r="H116" s="12">
        <v>0</v>
      </c>
      <c r="I116" s="12">
        <v>0</v>
      </c>
      <c r="J116" s="10"/>
    </row>
    <row r="117" spans="1:10" ht="15.75" x14ac:dyDescent="0.25">
      <c r="A117" s="46">
        <v>631001</v>
      </c>
      <c r="B117" s="14" t="s">
        <v>27</v>
      </c>
      <c r="C117" s="65">
        <v>22.83</v>
      </c>
      <c r="D117" s="65">
        <v>22</v>
      </c>
      <c r="E117" s="14">
        <v>100</v>
      </c>
      <c r="F117" s="94">
        <v>100</v>
      </c>
      <c r="G117" s="14">
        <v>100</v>
      </c>
      <c r="H117" s="43">
        <v>100</v>
      </c>
      <c r="I117" s="43">
        <v>100</v>
      </c>
      <c r="J117" s="43"/>
    </row>
    <row r="118" spans="1:10" ht="15.75" x14ac:dyDescent="0.25">
      <c r="A118" s="46">
        <v>637005</v>
      </c>
      <c r="B118" s="14" t="s">
        <v>28</v>
      </c>
      <c r="C118" s="43">
        <v>170</v>
      </c>
      <c r="D118" s="43">
        <v>0</v>
      </c>
      <c r="E118" s="14">
        <v>450</v>
      </c>
      <c r="F118" s="94">
        <v>450</v>
      </c>
      <c r="G118" s="14">
        <v>450</v>
      </c>
      <c r="H118" s="43">
        <v>450</v>
      </c>
      <c r="I118" s="43">
        <v>450</v>
      </c>
      <c r="J118" s="43"/>
    </row>
    <row r="119" spans="1:10" ht="15.75" x14ac:dyDescent="0.25">
      <c r="A119" s="46">
        <v>637015</v>
      </c>
      <c r="B119" s="14" t="s">
        <v>29</v>
      </c>
      <c r="C119" s="65">
        <v>1708.12</v>
      </c>
      <c r="D119" s="65">
        <v>1876</v>
      </c>
      <c r="E119" s="14">
        <v>1846</v>
      </c>
      <c r="F119" s="94">
        <v>1846</v>
      </c>
      <c r="G119" s="14">
        <v>2000</v>
      </c>
      <c r="H119" s="43">
        <v>2000</v>
      </c>
      <c r="I119" s="43">
        <v>2000</v>
      </c>
      <c r="J119" s="43"/>
    </row>
    <row r="120" spans="1:10" s="77" customFormat="1" ht="15.75" x14ac:dyDescent="0.25">
      <c r="A120" s="46">
        <v>633006</v>
      </c>
      <c r="B120" s="78" t="s">
        <v>165</v>
      </c>
      <c r="C120" s="43">
        <v>250</v>
      </c>
      <c r="D120" s="43">
        <v>250</v>
      </c>
      <c r="E120" s="14">
        <v>250</v>
      </c>
      <c r="F120" s="94">
        <v>250</v>
      </c>
      <c r="G120" s="14">
        <v>250</v>
      </c>
      <c r="H120" s="43">
        <v>250</v>
      </c>
      <c r="I120" s="43">
        <v>250</v>
      </c>
      <c r="J120" s="47"/>
    </row>
    <row r="121" spans="1:10" ht="15.75" x14ac:dyDescent="0.25">
      <c r="A121" s="46">
        <v>637005</v>
      </c>
      <c r="B121" s="14" t="s">
        <v>154</v>
      </c>
      <c r="C121" s="43">
        <v>0</v>
      </c>
      <c r="D121" s="43">
        <v>100</v>
      </c>
      <c r="E121" s="14">
        <v>100</v>
      </c>
      <c r="F121" s="94">
        <v>100</v>
      </c>
      <c r="G121" s="14">
        <v>0</v>
      </c>
      <c r="H121" s="43">
        <v>0</v>
      </c>
      <c r="I121" s="43">
        <v>0</v>
      </c>
      <c r="J121" s="47"/>
    </row>
    <row r="122" spans="1:10" ht="15.75" x14ac:dyDescent="0.25">
      <c r="A122" s="46">
        <v>637006</v>
      </c>
      <c r="B122" s="14" t="s">
        <v>195</v>
      </c>
      <c r="C122" s="43">
        <v>0</v>
      </c>
      <c r="D122" s="43">
        <v>7</v>
      </c>
      <c r="E122" s="14"/>
      <c r="F122" s="94">
        <v>0</v>
      </c>
      <c r="G122" s="43">
        <v>0</v>
      </c>
      <c r="H122" s="43"/>
      <c r="I122" s="43"/>
      <c r="J122" s="47"/>
    </row>
    <row r="123" spans="1:10" ht="15.75" x14ac:dyDescent="0.25">
      <c r="A123" s="29"/>
      <c r="B123" s="36" t="s">
        <v>30</v>
      </c>
      <c r="C123" s="23">
        <f t="shared" ref="C123:I123" si="2">SUM(C124:C143)</f>
        <v>38935.439999999995</v>
      </c>
      <c r="D123" s="23">
        <f t="shared" si="2"/>
        <v>44176</v>
      </c>
      <c r="E123" s="23">
        <f t="shared" si="2"/>
        <v>50532</v>
      </c>
      <c r="F123" s="92">
        <f>SUM(F124:F143)</f>
        <v>50532</v>
      </c>
      <c r="G123" s="23">
        <f>SUM(G124:G143)</f>
        <v>60789</v>
      </c>
      <c r="H123" s="22">
        <f t="shared" si="2"/>
        <v>60789</v>
      </c>
      <c r="I123" s="22">
        <f t="shared" si="2"/>
        <v>60789</v>
      </c>
      <c r="J123" s="10"/>
    </row>
    <row r="124" spans="1:10" ht="15.75" x14ac:dyDescent="0.25">
      <c r="A124" s="26" t="s">
        <v>106</v>
      </c>
      <c r="B124" s="48" t="s">
        <v>31</v>
      </c>
      <c r="C124" s="16">
        <v>97</v>
      </c>
      <c r="D124" s="16">
        <v>0</v>
      </c>
      <c r="E124" s="16">
        <v>0</v>
      </c>
      <c r="F124" s="93">
        <v>0</v>
      </c>
      <c r="G124" s="16">
        <v>0</v>
      </c>
      <c r="H124" s="16">
        <v>0</v>
      </c>
      <c r="I124" s="16">
        <v>0</v>
      </c>
      <c r="J124" s="43"/>
    </row>
    <row r="125" spans="1:10" ht="15.75" x14ac:dyDescent="0.25">
      <c r="A125" s="26" t="s">
        <v>112</v>
      </c>
      <c r="B125" s="48" t="s">
        <v>32</v>
      </c>
      <c r="C125" s="16">
        <v>2003.64</v>
      </c>
      <c r="D125" s="16">
        <v>1441</v>
      </c>
      <c r="E125" s="16">
        <v>1000</v>
      </c>
      <c r="F125" s="93">
        <v>1000</v>
      </c>
      <c r="G125" s="16">
        <v>5000</v>
      </c>
      <c r="H125" s="16">
        <v>5000</v>
      </c>
      <c r="I125" s="16">
        <v>5000</v>
      </c>
      <c r="J125" s="49"/>
    </row>
    <row r="126" spans="1:10" ht="15.75" x14ac:dyDescent="0.25">
      <c r="A126" s="26" t="s">
        <v>124</v>
      </c>
      <c r="B126" s="48" t="s">
        <v>33</v>
      </c>
      <c r="C126" s="16">
        <v>10630.9</v>
      </c>
      <c r="D126" s="16">
        <v>8562</v>
      </c>
      <c r="E126" s="16">
        <v>11000</v>
      </c>
      <c r="F126" s="93">
        <v>11000</v>
      </c>
      <c r="G126" s="16">
        <v>15000</v>
      </c>
      <c r="H126" s="16">
        <v>15000</v>
      </c>
      <c r="I126" s="16">
        <v>15000</v>
      </c>
      <c r="J126" s="43"/>
    </row>
    <row r="127" spans="1:10" ht="47.25" x14ac:dyDescent="0.25">
      <c r="A127" s="4" t="s">
        <v>0</v>
      </c>
      <c r="B127" s="5"/>
      <c r="C127" s="6" t="s">
        <v>134</v>
      </c>
      <c r="D127" s="6" t="s">
        <v>192</v>
      </c>
      <c r="E127" s="6" t="s">
        <v>1</v>
      </c>
      <c r="F127" s="6" t="s">
        <v>193</v>
      </c>
      <c r="G127" s="6" t="s">
        <v>2</v>
      </c>
      <c r="H127" s="6" t="s">
        <v>135</v>
      </c>
      <c r="I127" s="6" t="s">
        <v>194</v>
      </c>
      <c r="J127" s="6" t="s">
        <v>3</v>
      </c>
    </row>
    <row r="128" spans="1:10" ht="15.75" x14ac:dyDescent="0.25">
      <c r="A128" s="26" t="s">
        <v>114</v>
      </c>
      <c r="B128" s="48" t="s">
        <v>34</v>
      </c>
      <c r="C128" s="16">
        <v>10005.33</v>
      </c>
      <c r="D128" s="16">
        <v>13117</v>
      </c>
      <c r="E128" s="16">
        <v>16400</v>
      </c>
      <c r="F128" s="93">
        <v>16400</v>
      </c>
      <c r="G128" s="16">
        <v>17000</v>
      </c>
      <c r="H128" s="16">
        <v>17000</v>
      </c>
      <c r="I128" s="16">
        <v>17000</v>
      </c>
      <c r="J128" s="50"/>
    </row>
    <row r="129" spans="1:10" ht="15.75" x14ac:dyDescent="0.25">
      <c r="A129" s="26" t="s">
        <v>125</v>
      </c>
      <c r="B129" s="48" t="s">
        <v>35</v>
      </c>
      <c r="C129" s="16">
        <v>1076.45</v>
      </c>
      <c r="D129" s="16">
        <v>0</v>
      </c>
      <c r="E129" s="16">
        <v>0</v>
      </c>
      <c r="F129" s="93">
        <v>0</v>
      </c>
      <c r="G129" s="16">
        <v>0</v>
      </c>
      <c r="H129" s="16">
        <v>0</v>
      </c>
      <c r="I129" s="16">
        <v>0</v>
      </c>
      <c r="J129" s="51"/>
    </row>
    <row r="130" spans="1:10" ht="15.75" x14ac:dyDescent="0.25">
      <c r="A130" s="26" t="s">
        <v>126</v>
      </c>
      <c r="B130" s="48" t="s">
        <v>224</v>
      </c>
      <c r="C130" s="16">
        <v>1083.1400000000001</v>
      </c>
      <c r="D130" s="16">
        <v>0</v>
      </c>
      <c r="E130" s="16">
        <v>0</v>
      </c>
      <c r="F130" s="93">
        <v>0</v>
      </c>
      <c r="G130" s="16">
        <v>0</v>
      </c>
      <c r="H130" s="16">
        <v>0</v>
      </c>
      <c r="I130" s="16">
        <v>0</v>
      </c>
      <c r="J130" s="43"/>
    </row>
    <row r="131" spans="1:10" ht="15.75" x14ac:dyDescent="0.25">
      <c r="A131" s="26" t="s">
        <v>126</v>
      </c>
      <c r="B131" s="48" t="s">
        <v>225</v>
      </c>
      <c r="C131" s="16">
        <v>0</v>
      </c>
      <c r="D131" s="16">
        <v>0</v>
      </c>
      <c r="E131" s="16">
        <v>0</v>
      </c>
      <c r="F131" s="93">
        <v>0</v>
      </c>
      <c r="G131" s="16">
        <v>0</v>
      </c>
      <c r="H131" s="16">
        <v>0</v>
      </c>
      <c r="I131" s="16">
        <v>0</v>
      </c>
      <c r="J131" s="43"/>
    </row>
    <row r="132" spans="1:10" ht="15.75" x14ac:dyDescent="0.25">
      <c r="A132" s="26" t="s">
        <v>127</v>
      </c>
      <c r="B132" s="48" t="s">
        <v>36</v>
      </c>
      <c r="C132" s="16">
        <v>1293.08</v>
      </c>
      <c r="D132" s="16">
        <v>2549</v>
      </c>
      <c r="E132" s="16">
        <v>3000</v>
      </c>
      <c r="F132" s="93">
        <v>3000</v>
      </c>
      <c r="G132" s="16">
        <v>3000</v>
      </c>
      <c r="H132" s="16">
        <v>3000</v>
      </c>
      <c r="I132" s="16">
        <v>3000</v>
      </c>
      <c r="J132" s="50"/>
    </row>
    <row r="133" spans="1:10" ht="15.75" x14ac:dyDescent="0.25">
      <c r="A133" s="26" t="s">
        <v>128</v>
      </c>
      <c r="B133" s="52" t="s">
        <v>37</v>
      </c>
      <c r="C133" s="16">
        <v>1422.94</v>
      </c>
      <c r="D133" s="16">
        <v>1685</v>
      </c>
      <c r="E133" s="16">
        <v>2000</v>
      </c>
      <c r="F133" s="93">
        <v>2000</v>
      </c>
      <c r="G133" s="16">
        <v>2200</v>
      </c>
      <c r="H133" s="16">
        <v>2200</v>
      </c>
      <c r="I133" s="16">
        <v>2200</v>
      </c>
      <c r="J133" s="53"/>
    </row>
    <row r="134" spans="1:10" ht="15.75" x14ac:dyDescent="0.25">
      <c r="A134" s="26" t="s">
        <v>129</v>
      </c>
      <c r="B134" s="48" t="s">
        <v>38</v>
      </c>
      <c r="C134" s="16">
        <v>60</v>
      </c>
      <c r="D134" s="16">
        <v>0</v>
      </c>
      <c r="E134" s="16">
        <v>0</v>
      </c>
      <c r="F134" s="93">
        <v>0</v>
      </c>
      <c r="G134" s="16">
        <v>0</v>
      </c>
      <c r="H134" s="16">
        <v>0</v>
      </c>
      <c r="I134" s="16">
        <v>0</v>
      </c>
      <c r="J134" s="43"/>
    </row>
    <row r="135" spans="1:10" ht="15.75" x14ac:dyDescent="0.25">
      <c r="A135" s="46">
        <v>637005</v>
      </c>
      <c r="B135" s="43" t="s">
        <v>39</v>
      </c>
      <c r="C135" s="43">
        <v>780</v>
      </c>
      <c r="D135" s="43">
        <v>0</v>
      </c>
      <c r="E135" s="14">
        <v>0</v>
      </c>
      <c r="F135" s="94">
        <v>0</v>
      </c>
      <c r="G135" s="16">
        <v>0</v>
      </c>
      <c r="H135" s="43">
        <v>0</v>
      </c>
      <c r="I135" s="43">
        <v>0</v>
      </c>
      <c r="J135" s="54"/>
    </row>
    <row r="136" spans="1:10" ht="15.75" x14ac:dyDescent="0.25">
      <c r="A136" s="46">
        <v>637001</v>
      </c>
      <c r="B136" s="43" t="s">
        <v>40</v>
      </c>
      <c r="C136" s="65">
        <v>595.89</v>
      </c>
      <c r="D136" s="65">
        <v>0</v>
      </c>
      <c r="E136" s="14">
        <v>0</v>
      </c>
      <c r="F136" s="94">
        <v>0</v>
      </c>
      <c r="G136" s="16">
        <v>0</v>
      </c>
      <c r="H136" s="43">
        <v>0</v>
      </c>
      <c r="I136" s="43">
        <v>0</v>
      </c>
      <c r="J136" s="55"/>
    </row>
    <row r="137" spans="1:10" ht="15.75" x14ac:dyDescent="0.25">
      <c r="A137" s="46">
        <v>633004</v>
      </c>
      <c r="B137" s="43" t="s">
        <v>41</v>
      </c>
      <c r="C137" s="65">
        <v>1200.8900000000001</v>
      </c>
      <c r="D137" s="65">
        <v>3121</v>
      </c>
      <c r="E137" s="14">
        <v>2500</v>
      </c>
      <c r="F137" s="94">
        <v>2500</v>
      </c>
      <c r="G137" s="16">
        <v>2500</v>
      </c>
      <c r="H137" s="43">
        <v>2500</v>
      </c>
      <c r="I137" s="43">
        <v>2500</v>
      </c>
      <c r="J137" s="56"/>
    </row>
    <row r="138" spans="1:10" ht="15.75" x14ac:dyDescent="0.25">
      <c r="A138" s="46">
        <v>635004</v>
      </c>
      <c r="B138" s="43" t="s">
        <v>42</v>
      </c>
      <c r="C138" s="43">
        <v>0</v>
      </c>
      <c r="D138" s="43">
        <v>0</v>
      </c>
      <c r="E138" s="14">
        <v>0</v>
      </c>
      <c r="F138" s="94">
        <v>0</v>
      </c>
      <c r="G138" s="16">
        <v>0</v>
      </c>
      <c r="H138" s="10">
        <v>0</v>
      </c>
      <c r="I138" s="10">
        <v>0</v>
      </c>
      <c r="J138" s="10"/>
    </row>
    <row r="139" spans="1:10" ht="26.25" x14ac:dyDescent="0.25">
      <c r="A139" s="46">
        <v>637027</v>
      </c>
      <c r="B139" s="43" t="s">
        <v>171</v>
      </c>
      <c r="C139" s="65">
        <v>4955.22</v>
      </c>
      <c r="D139" s="65">
        <v>8723</v>
      </c>
      <c r="E139" s="14">
        <v>9360</v>
      </c>
      <c r="F139" s="94">
        <v>9360</v>
      </c>
      <c r="G139" s="16">
        <v>10440</v>
      </c>
      <c r="H139" s="10">
        <v>10440</v>
      </c>
      <c r="I139" s="10">
        <v>10440</v>
      </c>
      <c r="J139" s="55" t="s">
        <v>205</v>
      </c>
    </row>
    <row r="140" spans="1:10" ht="15.75" x14ac:dyDescent="0.25">
      <c r="A140" s="46">
        <v>620</v>
      </c>
      <c r="B140" s="43" t="s">
        <v>172</v>
      </c>
      <c r="C140" s="65">
        <v>1731.76</v>
      </c>
      <c r="D140" s="65">
        <v>3048</v>
      </c>
      <c r="E140" s="14">
        <v>3272</v>
      </c>
      <c r="F140" s="94">
        <v>3272</v>
      </c>
      <c r="G140" s="16">
        <v>3649</v>
      </c>
      <c r="H140" s="90">
        <v>3649</v>
      </c>
      <c r="I140" s="90">
        <v>3649</v>
      </c>
      <c r="J140" s="34"/>
    </row>
    <row r="141" spans="1:10" ht="18" customHeight="1" x14ac:dyDescent="0.25">
      <c r="A141" s="46">
        <v>633006</v>
      </c>
      <c r="B141" s="43" t="s">
        <v>43</v>
      </c>
      <c r="C141" s="43">
        <v>0</v>
      </c>
      <c r="D141" s="43">
        <v>0</v>
      </c>
      <c r="E141" s="14">
        <v>0</v>
      </c>
      <c r="F141" s="94">
        <v>0</v>
      </c>
      <c r="G141" s="43">
        <v>0</v>
      </c>
      <c r="H141" s="10">
        <v>0</v>
      </c>
      <c r="I141" s="10">
        <v>0</v>
      </c>
      <c r="J141" s="34"/>
    </row>
    <row r="142" spans="1:10" ht="15.75" x14ac:dyDescent="0.25">
      <c r="A142" s="46">
        <v>633006</v>
      </c>
      <c r="B142" s="43" t="s">
        <v>44</v>
      </c>
      <c r="C142" s="43">
        <v>0</v>
      </c>
      <c r="D142" s="43">
        <v>0</v>
      </c>
      <c r="E142" s="14">
        <v>0</v>
      </c>
      <c r="F142" s="94">
        <v>0</v>
      </c>
      <c r="G142" s="43">
        <v>0</v>
      </c>
      <c r="H142" s="10">
        <v>0</v>
      </c>
      <c r="I142" s="10">
        <v>0</v>
      </c>
      <c r="J142" s="57"/>
    </row>
    <row r="143" spans="1:10" ht="15.75" x14ac:dyDescent="0.25">
      <c r="A143" s="46">
        <v>635006</v>
      </c>
      <c r="B143" s="43" t="s">
        <v>142</v>
      </c>
      <c r="C143" s="43">
        <v>1999.2</v>
      </c>
      <c r="D143" s="43">
        <v>1930</v>
      </c>
      <c r="E143" s="14">
        <v>2000</v>
      </c>
      <c r="F143" s="94">
        <v>2000</v>
      </c>
      <c r="G143" s="43">
        <v>2000</v>
      </c>
      <c r="H143" s="10">
        <v>2000</v>
      </c>
      <c r="I143" s="10">
        <v>2000</v>
      </c>
      <c r="J143" s="57"/>
    </row>
    <row r="144" spans="1:10" ht="15.75" x14ac:dyDescent="0.25">
      <c r="A144" s="27"/>
      <c r="B144" s="58" t="s">
        <v>45</v>
      </c>
      <c r="C144" s="23">
        <f>SUM(C145:C146)</f>
        <v>5151.8500000000004</v>
      </c>
      <c r="D144" s="23">
        <f>SUM(D145)</f>
        <v>5833</v>
      </c>
      <c r="E144" s="23">
        <f>SUM(E145:E148)</f>
        <v>19632</v>
      </c>
      <c r="F144" s="92">
        <f>SUM(F145:F148)</f>
        <v>19632</v>
      </c>
      <c r="G144" s="23">
        <f>SUM(G145:G148)</f>
        <v>21089</v>
      </c>
      <c r="H144" s="22">
        <f>SUM(H145:H148)</f>
        <v>21089</v>
      </c>
      <c r="I144" s="22">
        <f>SUM(I145:I148)</f>
        <v>21089</v>
      </c>
      <c r="J144" s="10"/>
    </row>
    <row r="145" spans="1:10" ht="15.75" x14ac:dyDescent="0.25">
      <c r="A145" s="26" t="s">
        <v>130</v>
      </c>
      <c r="B145" s="32" t="s">
        <v>46</v>
      </c>
      <c r="C145" s="16">
        <v>3272</v>
      </c>
      <c r="D145" s="16">
        <v>5833</v>
      </c>
      <c r="E145" s="16">
        <v>7000</v>
      </c>
      <c r="F145" s="93">
        <v>7000</v>
      </c>
      <c r="G145" s="16">
        <v>7000</v>
      </c>
      <c r="H145" s="16">
        <v>7000</v>
      </c>
      <c r="I145" s="16">
        <v>7000</v>
      </c>
      <c r="J145" s="14"/>
    </row>
    <row r="146" spans="1:10" ht="15.75" x14ac:dyDescent="0.25">
      <c r="A146" s="26" t="s">
        <v>130</v>
      </c>
      <c r="B146" s="32" t="s">
        <v>46</v>
      </c>
      <c r="C146" s="16">
        <v>1879.85</v>
      </c>
      <c r="D146" s="16">
        <v>0</v>
      </c>
      <c r="E146" s="16">
        <v>0</v>
      </c>
      <c r="F146" s="93">
        <v>0</v>
      </c>
      <c r="G146" s="16">
        <v>0</v>
      </c>
      <c r="H146" s="16">
        <v>0</v>
      </c>
      <c r="I146" s="16">
        <v>0</v>
      </c>
      <c r="J146" s="14"/>
    </row>
    <row r="147" spans="1:10" s="77" customFormat="1" ht="22.5" x14ac:dyDescent="0.25">
      <c r="A147" s="85" t="s">
        <v>168</v>
      </c>
      <c r="B147" s="86" t="s">
        <v>169</v>
      </c>
      <c r="C147" s="87">
        <v>0</v>
      </c>
      <c r="D147" s="87">
        <v>0</v>
      </c>
      <c r="E147" s="126">
        <v>9360</v>
      </c>
      <c r="F147" s="123">
        <v>9360</v>
      </c>
      <c r="G147" s="124">
        <v>10440</v>
      </c>
      <c r="H147" s="126">
        <v>10440</v>
      </c>
      <c r="I147" s="126">
        <v>10440</v>
      </c>
      <c r="J147" s="88" t="s">
        <v>206</v>
      </c>
    </row>
    <row r="148" spans="1:10" s="77" customFormat="1" ht="15.75" x14ac:dyDescent="0.25">
      <c r="A148" s="85" t="s">
        <v>84</v>
      </c>
      <c r="B148" s="89" t="s">
        <v>170</v>
      </c>
      <c r="C148" s="87">
        <v>0</v>
      </c>
      <c r="D148" s="87">
        <v>0</v>
      </c>
      <c r="E148" s="126">
        <v>3272</v>
      </c>
      <c r="F148" s="123">
        <v>3272</v>
      </c>
      <c r="G148" s="125">
        <v>3649</v>
      </c>
      <c r="H148" s="127">
        <v>3649</v>
      </c>
      <c r="I148" s="127">
        <v>3649</v>
      </c>
      <c r="J148" s="84"/>
    </row>
    <row r="149" spans="1:10" ht="15.75" x14ac:dyDescent="0.25">
      <c r="A149" s="46"/>
      <c r="B149" s="61" t="s">
        <v>159</v>
      </c>
      <c r="C149" s="61">
        <f>SUM(C150:C156)</f>
        <v>7</v>
      </c>
      <c r="D149" s="61">
        <f>SUM(D150:D155)</f>
        <v>1189</v>
      </c>
      <c r="E149" s="21">
        <f>SUM(E150:E156)</f>
        <v>4556</v>
      </c>
      <c r="F149" s="95">
        <f>SUM(F150:F156)</f>
        <v>4556</v>
      </c>
      <c r="G149" s="61">
        <f>SUM(G150:G156)</f>
        <v>5122</v>
      </c>
      <c r="H149" s="60">
        <f>SUM(H150:H156)</f>
        <v>5122</v>
      </c>
      <c r="I149" s="60">
        <f>SUM(I150:I156)</f>
        <v>5122</v>
      </c>
      <c r="J149" s="57"/>
    </row>
    <row r="150" spans="1:10" ht="15.75" x14ac:dyDescent="0.25">
      <c r="A150" s="46">
        <v>637027</v>
      </c>
      <c r="B150" s="43" t="s">
        <v>160</v>
      </c>
      <c r="C150" s="43">
        <v>0</v>
      </c>
      <c r="D150" s="43">
        <v>568</v>
      </c>
      <c r="E150" s="14">
        <v>3000</v>
      </c>
      <c r="F150" s="94">
        <v>3000</v>
      </c>
      <c r="G150" s="69">
        <v>3420</v>
      </c>
      <c r="H150" s="10">
        <v>3420</v>
      </c>
      <c r="I150" s="10">
        <v>3420</v>
      </c>
      <c r="J150" s="81" t="s">
        <v>218</v>
      </c>
    </row>
    <row r="151" spans="1:10" ht="15.75" x14ac:dyDescent="0.25">
      <c r="A151" s="46">
        <v>620</v>
      </c>
      <c r="B151" s="43" t="s">
        <v>161</v>
      </c>
      <c r="C151" s="43">
        <v>0</v>
      </c>
      <c r="D151" s="43">
        <v>199</v>
      </c>
      <c r="E151" s="14">
        <v>1049</v>
      </c>
      <c r="F151" s="94">
        <v>1049</v>
      </c>
      <c r="G151" s="69">
        <v>1195</v>
      </c>
      <c r="H151" s="10">
        <v>1195</v>
      </c>
      <c r="I151" s="10">
        <v>1195</v>
      </c>
      <c r="J151" s="128"/>
    </row>
    <row r="152" spans="1:10" ht="15.75" x14ac:dyDescent="0.25">
      <c r="A152" s="46">
        <v>642015</v>
      </c>
      <c r="B152" s="43" t="s">
        <v>177</v>
      </c>
      <c r="C152" s="43">
        <v>0</v>
      </c>
      <c r="D152" s="43">
        <v>24</v>
      </c>
      <c r="E152" s="14">
        <v>0</v>
      </c>
      <c r="F152" s="94">
        <v>0</v>
      </c>
      <c r="G152" s="43">
        <v>0</v>
      </c>
      <c r="H152" s="10">
        <v>0</v>
      </c>
      <c r="I152" s="10">
        <v>0</v>
      </c>
      <c r="J152" s="57"/>
    </row>
    <row r="153" spans="1:10" ht="15.75" x14ac:dyDescent="0.25">
      <c r="A153" s="46"/>
      <c r="B153" s="43"/>
      <c r="C153" s="43"/>
      <c r="D153" s="43"/>
      <c r="E153" s="14"/>
      <c r="F153" s="94"/>
      <c r="G153" s="43"/>
      <c r="H153" s="10"/>
      <c r="I153" s="10"/>
      <c r="J153" s="57"/>
    </row>
    <row r="154" spans="1:10" ht="47.25" x14ac:dyDescent="0.25">
      <c r="A154" s="4" t="s">
        <v>0</v>
      </c>
      <c r="B154" s="5"/>
      <c r="C154" s="6" t="s">
        <v>134</v>
      </c>
      <c r="D154" s="6" t="s">
        <v>192</v>
      </c>
      <c r="E154" s="6" t="s">
        <v>1</v>
      </c>
      <c r="F154" s="6" t="s">
        <v>193</v>
      </c>
      <c r="G154" s="6" t="s">
        <v>2</v>
      </c>
      <c r="H154" s="6" t="s">
        <v>135</v>
      </c>
      <c r="I154" s="6" t="s">
        <v>194</v>
      </c>
      <c r="J154" s="6" t="s">
        <v>3</v>
      </c>
    </row>
    <row r="155" spans="1:10" ht="18.75" customHeight="1" x14ac:dyDescent="0.25">
      <c r="A155" s="46">
        <v>633006</v>
      </c>
      <c r="B155" s="43" t="s">
        <v>162</v>
      </c>
      <c r="C155" s="43">
        <v>0</v>
      </c>
      <c r="D155" s="43">
        <v>398</v>
      </c>
      <c r="E155" s="14">
        <v>500</v>
      </c>
      <c r="F155" s="94">
        <v>500</v>
      </c>
      <c r="G155" s="43">
        <v>500</v>
      </c>
      <c r="H155" s="10">
        <v>500</v>
      </c>
      <c r="I155" s="10">
        <v>500</v>
      </c>
      <c r="J155" s="57"/>
    </row>
    <row r="156" spans="1:10" ht="15.75" x14ac:dyDescent="0.25">
      <c r="A156" s="46">
        <v>637006</v>
      </c>
      <c r="B156" s="14" t="s">
        <v>141</v>
      </c>
      <c r="C156" s="43">
        <v>7</v>
      </c>
      <c r="D156" s="43">
        <v>0</v>
      </c>
      <c r="E156" s="14">
        <v>7</v>
      </c>
      <c r="F156" s="94">
        <v>7</v>
      </c>
      <c r="G156" s="43">
        <v>7</v>
      </c>
      <c r="H156" s="43">
        <v>7</v>
      </c>
      <c r="I156" s="43">
        <v>7</v>
      </c>
      <c r="J156" s="47"/>
    </row>
    <row r="157" spans="1:10" ht="15.75" x14ac:dyDescent="0.25">
      <c r="A157" s="59"/>
      <c r="B157" s="60" t="s">
        <v>47</v>
      </c>
      <c r="C157" s="62">
        <f>SUM(C158:C164)</f>
        <v>430663.06999999995</v>
      </c>
      <c r="D157" s="62">
        <v>579977</v>
      </c>
      <c r="E157" s="63">
        <f>SUM(E158:E168)</f>
        <v>136579</v>
      </c>
      <c r="F157" s="96">
        <f>SUM(F158:F168)</f>
        <v>29180</v>
      </c>
      <c r="G157" s="61">
        <f>SUM(G158:G168)</f>
        <v>0</v>
      </c>
      <c r="H157" s="60">
        <f>SUM(H158:H167)</f>
        <v>0</v>
      </c>
      <c r="I157" s="60">
        <f>SUM(I158:I167)</f>
        <v>0</v>
      </c>
      <c r="J157" s="10"/>
    </row>
    <row r="158" spans="1:10" ht="47.25" x14ac:dyDescent="0.25">
      <c r="A158" s="64">
        <v>641001</v>
      </c>
      <c r="B158" s="54" t="s">
        <v>48</v>
      </c>
      <c r="C158" s="43">
        <v>0</v>
      </c>
      <c r="D158" s="43">
        <v>0</v>
      </c>
      <c r="E158" s="14">
        <v>0</v>
      </c>
      <c r="F158" s="94">
        <v>0</v>
      </c>
      <c r="G158" s="43">
        <v>0</v>
      </c>
      <c r="H158" s="10">
        <v>0</v>
      </c>
      <c r="I158" s="10">
        <v>0</v>
      </c>
      <c r="J158" s="10"/>
    </row>
    <row r="159" spans="1:10" ht="15.75" x14ac:dyDescent="0.25">
      <c r="A159" s="64">
        <v>641001</v>
      </c>
      <c r="B159" s="10" t="s">
        <v>49</v>
      </c>
      <c r="C159" s="43">
        <v>0</v>
      </c>
      <c r="D159" s="43">
        <v>0</v>
      </c>
      <c r="E159" s="14">
        <v>0</v>
      </c>
      <c r="F159" s="94">
        <v>0</v>
      </c>
      <c r="G159" s="43">
        <v>0</v>
      </c>
      <c r="H159" s="10">
        <v>0</v>
      </c>
      <c r="I159" s="10">
        <v>0</v>
      </c>
      <c r="J159" s="10"/>
    </row>
    <row r="160" spans="1:10" ht="15.75" x14ac:dyDescent="0.25">
      <c r="A160" s="64">
        <v>641001</v>
      </c>
      <c r="B160" s="10" t="s">
        <v>50</v>
      </c>
      <c r="C160" s="65">
        <v>237994.21</v>
      </c>
      <c r="D160" s="65">
        <v>428572</v>
      </c>
      <c r="E160" s="66">
        <v>0</v>
      </c>
      <c r="F160" s="97">
        <v>0</v>
      </c>
      <c r="G160" s="43">
        <v>0</v>
      </c>
      <c r="H160" s="10">
        <v>0</v>
      </c>
      <c r="I160" s="10">
        <v>0</v>
      </c>
      <c r="J160" s="10"/>
    </row>
    <row r="161" spans="1:10" ht="31.5" x14ac:dyDescent="0.25">
      <c r="A161" s="64">
        <v>641001</v>
      </c>
      <c r="B161" s="17" t="s">
        <v>51</v>
      </c>
      <c r="C161" s="65">
        <v>10000</v>
      </c>
      <c r="D161" s="65">
        <v>0</v>
      </c>
      <c r="E161" s="14">
        <v>0</v>
      </c>
      <c r="F161" s="94">
        <v>0</v>
      </c>
      <c r="G161" s="43">
        <v>0</v>
      </c>
      <c r="H161" s="10">
        <v>0</v>
      </c>
      <c r="I161" s="10">
        <v>0</v>
      </c>
      <c r="J161" s="10"/>
    </row>
    <row r="162" spans="1:10" ht="15.75" x14ac:dyDescent="0.25">
      <c r="A162" s="64">
        <v>641001</v>
      </c>
      <c r="B162" s="17" t="s">
        <v>52</v>
      </c>
      <c r="C162" s="65">
        <v>4340</v>
      </c>
      <c r="D162" s="65">
        <v>0</v>
      </c>
      <c r="E162" s="14">
        <v>0</v>
      </c>
      <c r="F162" s="94">
        <v>0</v>
      </c>
      <c r="G162" s="43">
        <v>0</v>
      </c>
      <c r="H162" s="10">
        <v>0</v>
      </c>
      <c r="I162" s="10">
        <v>0</v>
      </c>
      <c r="J162" s="10"/>
    </row>
    <row r="163" spans="1:10" ht="15.75" x14ac:dyDescent="0.25">
      <c r="A163" s="64">
        <v>641001</v>
      </c>
      <c r="B163" s="17" t="s">
        <v>53</v>
      </c>
      <c r="C163" s="65">
        <v>40000</v>
      </c>
      <c r="D163" s="65">
        <v>0</v>
      </c>
      <c r="E163" s="14">
        <v>0</v>
      </c>
      <c r="F163" s="94">
        <v>0</v>
      </c>
      <c r="G163" s="43">
        <v>0</v>
      </c>
      <c r="H163" s="10">
        <v>0</v>
      </c>
      <c r="I163" s="10">
        <v>0</v>
      </c>
      <c r="J163" s="10"/>
    </row>
    <row r="164" spans="1:10" ht="30" x14ac:dyDescent="0.25">
      <c r="A164" s="64">
        <v>641001</v>
      </c>
      <c r="B164" s="18" t="s">
        <v>54</v>
      </c>
      <c r="C164" s="65">
        <v>138328.85999999999</v>
      </c>
      <c r="D164" s="65">
        <v>111671</v>
      </c>
      <c r="E164" s="66">
        <v>115000</v>
      </c>
      <c r="F164" s="97">
        <v>0</v>
      </c>
      <c r="G164" s="43">
        <v>0</v>
      </c>
      <c r="H164" s="10">
        <v>0</v>
      </c>
      <c r="I164" s="10">
        <v>0</v>
      </c>
      <c r="J164" s="10"/>
    </row>
    <row r="165" spans="1:10" ht="30" x14ac:dyDescent="0.25">
      <c r="A165" s="64">
        <v>641001</v>
      </c>
      <c r="B165" s="18" t="s">
        <v>146</v>
      </c>
      <c r="C165" s="65">
        <v>0</v>
      </c>
      <c r="D165" s="65">
        <v>10000</v>
      </c>
      <c r="E165" s="66">
        <v>0</v>
      </c>
      <c r="F165" s="97">
        <v>0</v>
      </c>
      <c r="G165" s="43">
        <v>0</v>
      </c>
      <c r="H165" s="10">
        <v>0</v>
      </c>
      <c r="I165" s="10">
        <v>0</v>
      </c>
      <c r="J165" s="10"/>
    </row>
    <row r="166" spans="1:10" ht="30" x14ac:dyDescent="0.25">
      <c r="A166" s="64">
        <v>641001</v>
      </c>
      <c r="B166" s="18" t="s">
        <v>163</v>
      </c>
      <c r="C166" s="65">
        <v>0</v>
      </c>
      <c r="D166" s="65">
        <v>17334</v>
      </c>
      <c r="E166" s="66">
        <v>0</v>
      </c>
      <c r="F166" s="97">
        <v>0</v>
      </c>
      <c r="G166" s="43">
        <v>0</v>
      </c>
      <c r="H166" s="10">
        <v>0</v>
      </c>
      <c r="I166" s="10">
        <v>0</v>
      </c>
      <c r="J166" s="10"/>
    </row>
    <row r="167" spans="1:10" ht="45" x14ac:dyDescent="0.25">
      <c r="A167" s="64">
        <v>641001</v>
      </c>
      <c r="B167" s="18" t="s">
        <v>48</v>
      </c>
      <c r="C167" s="65">
        <v>0</v>
      </c>
      <c r="D167" s="65">
        <v>9990</v>
      </c>
      <c r="E167" s="66">
        <v>21579</v>
      </c>
      <c r="F167" s="97">
        <v>21589</v>
      </c>
      <c r="G167" s="43">
        <v>0</v>
      </c>
      <c r="H167" s="10">
        <v>0</v>
      </c>
      <c r="I167" s="10">
        <v>0</v>
      </c>
      <c r="J167" s="10"/>
    </row>
    <row r="168" spans="1:10" ht="15.75" x14ac:dyDescent="0.25">
      <c r="A168" s="64">
        <v>641001</v>
      </c>
      <c r="B168" s="18" t="s">
        <v>173</v>
      </c>
      <c r="C168" s="65">
        <v>0</v>
      </c>
      <c r="D168" s="65">
        <v>2409</v>
      </c>
      <c r="E168" s="66">
        <v>0</v>
      </c>
      <c r="F168" s="97">
        <v>7591</v>
      </c>
      <c r="G168" s="43">
        <v>0</v>
      </c>
      <c r="H168" s="10"/>
      <c r="I168" s="10"/>
      <c r="J168" s="10"/>
    </row>
    <row r="169" spans="1:10" ht="15.75" x14ac:dyDescent="0.25">
      <c r="A169" s="67"/>
      <c r="B169" s="82" t="s">
        <v>166</v>
      </c>
      <c r="C169" s="62">
        <f>SUM(C170:C179)</f>
        <v>1984.12</v>
      </c>
      <c r="D169" s="62">
        <f>SUM(D170:D180)</f>
        <v>2846</v>
      </c>
      <c r="E169" s="63">
        <f>SUM(E170:E179)</f>
        <v>3809</v>
      </c>
      <c r="F169" s="96">
        <f>SUM(F170:F180)</f>
        <v>3893</v>
      </c>
      <c r="G169" s="61">
        <f>SUM(G170:G180)</f>
        <v>3769</v>
      </c>
      <c r="H169" s="60">
        <f>SUM(H170:H179)</f>
        <v>3769</v>
      </c>
      <c r="I169" s="60">
        <f>SUM(I170:I179)</f>
        <v>3769</v>
      </c>
      <c r="J169" s="10"/>
    </row>
    <row r="170" spans="1:10" ht="15.75" x14ac:dyDescent="0.25">
      <c r="A170" s="64">
        <v>632001</v>
      </c>
      <c r="B170" s="10" t="s">
        <v>55</v>
      </c>
      <c r="C170" s="65">
        <v>338.92</v>
      </c>
      <c r="D170" s="65">
        <v>515</v>
      </c>
      <c r="E170" s="14">
        <v>540</v>
      </c>
      <c r="F170" s="94">
        <v>540</v>
      </c>
      <c r="G170" s="43">
        <v>500</v>
      </c>
      <c r="H170" s="10">
        <v>500</v>
      </c>
      <c r="I170" s="10">
        <v>500</v>
      </c>
      <c r="J170" s="10"/>
    </row>
    <row r="171" spans="1:10" ht="15.75" x14ac:dyDescent="0.25">
      <c r="A171" s="64">
        <v>632002</v>
      </c>
      <c r="B171" s="10" t="s">
        <v>56</v>
      </c>
      <c r="C171" s="65">
        <v>6.58</v>
      </c>
      <c r="D171" s="65">
        <v>4</v>
      </c>
      <c r="E171" s="14">
        <v>20</v>
      </c>
      <c r="F171" s="94">
        <v>20</v>
      </c>
      <c r="G171" s="43">
        <v>20</v>
      </c>
      <c r="H171" s="10">
        <v>20</v>
      </c>
      <c r="I171" s="10">
        <v>20</v>
      </c>
      <c r="J171" s="10"/>
    </row>
    <row r="172" spans="1:10" ht="15.75" x14ac:dyDescent="0.25">
      <c r="A172" s="68">
        <v>633006</v>
      </c>
      <c r="B172" s="43" t="s">
        <v>57</v>
      </c>
      <c r="C172" s="65">
        <v>304.83999999999997</v>
      </c>
      <c r="D172" s="65">
        <v>162</v>
      </c>
      <c r="E172" s="14">
        <v>500</v>
      </c>
      <c r="F172" s="94">
        <v>500</v>
      </c>
      <c r="G172" s="43">
        <v>500</v>
      </c>
      <c r="H172" s="10">
        <v>500</v>
      </c>
      <c r="I172" s="10">
        <v>500</v>
      </c>
      <c r="J172" s="37"/>
    </row>
    <row r="173" spans="1:10" ht="15.75" x14ac:dyDescent="0.25">
      <c r="A173" s="68">
        <v>633006</v>
      </c>
      <c r="B173" s="43" t="s">
        <v>58</v>
      </c>
      <c r="C173" s="43">
        <v>0</v>
      </c>
      <c r="D173" s="43">
        <v>13</v>
      </c>
      <c r="E173" s="14">
        <v>20</v>
      </c>
      <c r="F173" s="94">
        <v>20</v>
      </c>
      <c r="G173" s="43">
        <v>20</v>
      </c>
      <c r="H173" s="10">
        <v>20</v>
      </c>
      <c r="I173" s="10">
        <v>20</v>
      </c>
      <c r="J173" s="10"/>
    </row>
    <row r="174" spans="1:10" ht="15.75" x14ac:dyDescent="0.25">
      <c r="A174" s="68">
        <v>635006</v>
      </c>
      <c r="B174" s="69" t="s">
        <v>59</v>
      </c>
      <c r="C174" s="43">
        <v>0</v>
      </c>
      <c r="D174" s="43">
        <v>0</v>
      </c>
      <c r="E174" s="14">
        <v>0</v>
      </c>
      <c r="F174" s="94">
        <v>0</v>
      </c>
      <c r="G174" s="43">
        <v>0</v>
      </c>
      <c r="H174" s="10">
        <v>0</v>
      </c>
      <c r="I174" s="10">
        <v>0</v>
      </c>
      <c r="J174" s="10"/>
    </row>
    <row r="175" spans="1:10" ht="15.75" x14ac:dyDescent="0.25">
      <c r="A175" s="68">
        <v>637027</v>
      </c>
      <c r="B175" s="69" t="s">
        <v>167</v>
      </c>
      <c r="C175" s="43">
        <v>981</v>
      </c>
      <c r="D175" s="43">
        <v>1524</v>
      </c>
      <c r="E175" s="14">
        <v>2000</v>
      </c>
      <c r="F175" s="94">
        <v>2000</v>
      </c>
      <c r="G175" s="69">
        <v>2000</v>
      </c>
      <c r="H175" s="10">
        <v>2000</v>
      </c>
      <c r="I175" s="10">
        <v>2000</v>
      </c>
      <c r="J175" s="10" t="s">
        <v>207</v>
      </c>
    </row>
    <row r="176" spans="1:10" ht="47.25" x14ac:dyDescent="0.25">
      <c r="A176" s="4" t="s">
        <v>0</v>
      </c>
      <c r="B176" s="5"/>
      <c r="C176" s="6" t="s">
        <v>134</v>
      </c>
      <c r="D176" s="6" t="s">
        <v>192</v>
      </c>
      <c r="E176" s="6" t="s">
        <v>1</v>
      </c>
      <c r="F176" s="6" t="s">
        <v>193</v>
      </c>
      <c r="G176" s="6" t="s">
        <v>2</v>
      </c>
      <c r="H176" s="6" t="s">
        <v>135</v>
      </c>
      <c r="I176" s="6" t="s">
        <v>194</v>
      </c>
      <c r="J176" s="6" t="s">
        <v>3</v>
      </c>
    </row>
    <row r="177" spans="1:10" ht="15.75" x14ac:dyDescent="0.25">
      <c r="A177" s="68">
        <v>620</v>
      </c>
      <c r="B177" s="69" t="s">
        <v>60</v>
      </c>
      <c r="C177" s="65">
        <v>342.78</v>
      </c>
      <c r="D177" s="65">
        <v>518</v>
      </c>
      <c r="E177" s="14">
        <v>699</v>
      </c>
      <c r="F177" s="94">
        <v>699</v>
      </c>
      <c r="G177" s="69">
        <v>699</v>
      </c>
      <c r="H177" s="10">
        <v>699</v>
      </c>
      <c r="I177" s="10">
        <v>699</v>
      </c>
      <c r="J177" s="10" t="s">
        <v>219</v>
      </c>
    </row>
    <row r="178" spans="1:10" ht="15.75" x14ac:dyDescent="0.25">
      <c r="A178" s="68">
        <v>632003</v>
      </c>
      <c r="B178" s="69" t="s">
        <v>204</v>
      </c>
      <c r="C178" s="43">
        <v>10</v>
      </c>
      <c r="D178" s="43">
        <v>6</v>
      </c>
      <c r="E178" s="14">
        <v>30</v>
      </c>
      <c r="F178" s="94">
        <v>30</v>
      </c>
      <c r="G178" s="43">
        <v>30</v>
      </c>
      <c r="H178" s="10">
        <v>30</v>
      </c>
      <c r="I178" s="10">
        <v>30</v>
      </c>
      <c r="J178" s="10" t="s">
        <v>220</v>
      </c>
    </row>
    <row r="179" spans="1:10" ht="15.75" x14ac:dyDescent="0.25">
      <c r="A179" s="68">
        <v>633003</v>
      </c>
      <c r="B179" s="69" t="s">
        <v>61</v>
      </c>
      <c r="C179" s="43">
        <v>0</v>
      </c>
      <c r="D179" s="43">
        <v>0</v>
      </c>
      <c r="E179" s="14">
        <v>0</v>
      </c>
      <c r="F179" s="94">
        <v>0</v>
      </c>
      <c r="G179" s="43">
        <v>0</v>
      </c>
      <c r="H179" s="10">
        <v>0</v>
      </c>
      <c r="I179" s="10">
        <v>0</v>
      </c>
      <c r="J179" s="10"/>
    </row>
    <row r="180" spans="1:10" ht="15.75" x14ac:dyDescent="0.25">
      <c r="A180" s="68">
        <v>637004</v>
      </c>
      <c r="B180" s="69" t="s">
        <v>178</v>
      </c>
      <c r="C180" s="43">
        <v>0</v>
      </c>
      <c r="D180" s="43">
        <v>104</v>
      </c>
      <c r="E180" s="43">
        <v>0</v>
      </c>
      <c r="F180" s="69">
        <v>84</v>
      </c>
      <c r="G180" s="43">
        <v>0</v>
      </c>
      <c r="H180" s="10">
        <v>0</v>
      </c>
      <c r="I180" s="10">
        <v>0</v>
      </c>
      <c r="J180" s="10"/>
    </row>
    <row r="181" spans="1:10" ht="15.75" x14ac:dyDescent="0.25">
      <c r="A181" s="131"/>
      <c r="B181" s="70"/>
      <c r="C181" s="132"/>
      <c r="D181" s="132"/>
      <c r="E181" s="132"/>
      <c r="F181" s="70"/>
      <c r="G181" s="132"/>
      <c r="H181" s="133"/>
      <c r="I181" s="133"/>
      <c r="J181" s="133"/>
    </row>
    <row r="182" spans="1:10" ht="15.75" x14ac:dyDescent="0.25">
      <c r="A182" s="71"/>
      <c r="B182" s="70" t="s">
        <v>227</v>
      </c>
      <c r="C182" s="72"/>
      <c r="D182" s="72"/>
      <c r="E182" s="72" t="s">
        <v>131</v>
      </c>
      <c r="F182" s="98"/>
      <c r="G182" s="72"/>
      <c r="H182" s="3"/>
      <c r="I182" s="3"/>
      <c r="J182" s="3"/>
    </row>
    <row r="183" spans="1:10" ht="15.75" x14ac:dyDescent="0.25">
      <c r="A183" s="71"/>
      <c r="B183" s="70" t="s">
        <v>132</v>
      </c>
      <c r="C183" s="72"/>
      <c r="D183" s="72"/>
      <c r="E183" s="72" t="s">
        <v>133</v>
      </c>
      <c r="F183" s="98"/>
      <c r="G183" s="72"/>
      <c r="H183" s="3"/>
      <c r="I183" s="3"/>
      <c r="J183" s="3"/>
    </row>
    <row r="184" spans="1:10" x14ac:dyDescent="0.25">
      <c r="A184" s="71"/>
      <c r="B184" s="73"/>
      <c r="C184" s="74"/>
      <c r="D184" s="74"/>
      <c r="E184" s="74"/>
      <c r="F184" s="99"/>
      <c r="G184" s="74"/>
      <c r="H184" s="73"/>
      <c r="I184" s="73"/>
      <c r="J184" s="73"/>
    </row>
  </sheetData>
  <pageMargins left="0.19685039370078741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6" sqref="F6"/>
    </sheetView>
  </sheetViews>
  <sheetFormatPr defaultRowHeight="15" x14ac:dyDescent="0.25"/>
  <cols>
    <col min="3" max="3" width="31.42578125" customWidth="1"/>
    <col min="5" max="5" width="10.85546875" customWidth="1"/>
  </cols>
  <sheetData>
    <row r="1" spans="1:8" x14ac:dyDescent="0.25">
      <c r="A1" s="134" t="s">
        <v>62</v>
      </c>
      <c r="B1" s="134"/>
      <c r="C1" s="134"/>
      <c r="D1" s="134"/>
      <c r="E1" s="129"/>
    </row>
    <row r="2" spans="1:8" x14ac:dyDescent="0.25">
      <c r="A2" s="134"/>
      <c r="B2" s="134"/>
      <c r="C2" s="134"/>
      <c r="D2" s="134"/>
      <c r="E2" s="129"/>
    </row>
    <row r="3" spans="1:8" x14ac:dyDescent="0.25">
      <c r="A3" s="135" t="s">
        <v>223</v>
      </c>
      <c r="B3" s="135"/>
      <c r="C3" s="135"/>
      <c r="D3" s="135"/>
      <c r="E3" s="130"/>
    </row>
    <row r="4" spans="1:8" ht="45" x14ac:dyDescent="0.25">
      <c r="A4" s="101" t="s">
        <v>0</v>
      </c>
      <c r="B4" s="101" t="s">
        <v>180</v>
      </c>
      <c r="C4" s="102"/>
      <c r="D4" s="103" t="s">
        <v>1</v>
      </c>
      <c r="E4" s="103" t="s">
        <v>193</v>
      </c>
      <c r="F4" s="103" t="s">
        <v>2</v>
      </c>
      <c r="G4" s="103" t="s">
        <v>135</v>
      </c>
      <c r="H4" s="103" t="s">
        <v>194</v>
      </c>
    </row>
    <row r="5" spans="1:8" x14ac:dyDescent="0.25">
      <c r="A5" s="104"/>
      <c r="B5" s="104"/>
      <c r="C5" s="105" t="s">
        <v>181</v>
      </c>
      <c r="D5" s="106">
        <f>SUM(D6:D6)</f>
        <v>2300</v>
      </c>
      <c r="E5" s="106">
        <f>E6</f>
        <v>2300</v>
      </c>
      <c r="F5" s="106">
        <f t="shared" ref="F5:H5" si="0">SUM(F6:F6)</f>
        <v>2300</v>
      </c>
      <c r="G5" s="106">
        <f t="shared" si="0"/>
        <v>2300</v>
      </c>
      <c r="H5" s="106">
        <f t="shared" si="0"/>
        <v>2300</v>
      </c>
    </row>
    <row r="6" spans="1:8" x14ac:dyDescent="0.25">
      <c r="A6" s="44"/>
      <c r="B6" s="44"/>
      <c r="C6" s="44" t="s">
        <v>182</v>
      </c>
      <c r="D6" s="44">
        <v>2300</v>
      </c>
      <c r="E6" s="44">
        <v>2300</v>
      </c>
      <c r="F6" s="44">
        <v>2300</v>
      </c>
      <c r="G6" s="44">
        <v>2300</v>
      </c>
      <c r="H6" s="44">
        <v>2300</v>
      </c>
    </row>
    <row r="7" spans="1:8" ht="15.75" x14ac:dyDescent="0.25">
      <c r="A7" s="107"/>
      <c r="B7" s="107"/>
      <c r="C7" s="108" t="s">
        <v>183</v>
      </c>
      <c r="D7" s="109">
        <f>SUM(D9:D15)</f>
        <v>1621</v>
      </c>
      <c r="E7" s="109">
        <f>SUM(E9:E15)</f>
        <v>1621</v>
      </c>
      <c r="F7" s="109">
        <f t="shared" ref="F7:G7" si="1">SUM(F9:F15)</f>
        <v>1621</v>
      </c>
      <c r="G7" s="109">
        <f t="shared" si="1"/>
        <v>1621</v>
      </c>
      <c r="H7" s="109">
        <f t="shared" ref="H7" si="2">SUM(H9:H15)</f>
        <v>1621</v>
      </c>
    </row>
    <row r="8" spans="1:8" ht="15.75" x14ac:dyDescent="0.25">
      <c r="A8" s="110"/>
      <c r="B8" s="110"/>
      <c r="C8" s="111" t="s">
        <v>184</v>
      </c>
      <c r="D8" s="112">
        <f>SUM(D9:D10)</f>
        <v>810</v>
      </c>
      <c r="E8" s="112">
        <f>SUM(E9+E10)</f>
        <v>810</v>
      </c>
      <c r="F8" s="112">
        <f t="shared" ref="F8:G8" si="3">SUM(F9:F10)</f>
        <v>810</v>
      </c>
      <c r="G8" s="112">
        <f t="shared" si="3"/>
        <v>810</v>
      </c>
      <c r="H8" s="112">
        <f t="shared" ref="H8" si="4">SUM(H9:H10)</f>
        <v>810</v>
      </c>
    </row>
    <row r="9" spans="1:8" ht="15.75" x14ac:dyDescent="0.25">
      <c r="A9" s="113" t="s">
        <v>78</v>
      </c>
      <c r="B9" s="120" t="s">
        <v>191</v>
      </c>
      <c r="C9" s="114" t="s">
        <v>79</v>
      </c>
      <c r="D9" s="44">
        <v>600</v>
      </c>
      <c r="E9" s="44">
        <v>600</v>
      </c>
      <c r="F9" s="44">
        <v>600</v>
      </c>
      <c r="G9" s="44">
        <v>600</v>
      </c>
      <c r="H9" s="44">
        <v>600</v>
      </c>
    </row>
    <row r="10" spans="1:8" ht="15.75" x14ac:dyDescent="0.25">
      <c r="A10" s="113" t="s">
        <v>84</v>
      </c>
      <c r="B10" s="120" t="s">
        <v>191</v>
      </c>
      <c r="C10" s="115" t="s">
        <v>85</v>
      </c>
      <c r="D10" s="44">
        <v>210</v>
      </c>
      <c r="E10" s="44">
        <v>210</v>
      </c>
      <c r="F10" s="44">
        <v>210</v>
      </c>
      <c r="G10" s="44">
        <v>210</v>
      </c>
      <c r="H10" s="44">
        <v>210</v>
      </c>
    </row>
    <row r="11" spans="1:8" x14ac:dyDescent="0.25">
      <c r="A11" s="116">
        <v>634002</v>
      </c>
      <c r="B11" s="121">
        <v>42</v>
      </c>
      <c r="C11" s="44" t="s">
        <v>185</v>
      </c>
      <c r="D11" s="117">
        <v>300</v>
      </c>
      <c r="E11" s="117">
        <v>300</v>
      </c>
      <c r="F11" s="117">
        <v>300</v>
      </c>
      <c r="G11" s="117">
        <v>300</v>
      </c>
      <c r="H11" s="117">
        <v>300</v>
      </c>
    </row>
    <row r="12" spans="1:8" x14ac:dyDescent="0.25">
      <c r="A12" s="116">
        <v>637012</v>
      </c>
      <c r="B12" s="121">
        <v>42</v>
      </c>
      <c r="C12" s="44" t="s">
        <v>186</v>
      </c>
      <c r="D12" s="117">
        <v>71</v>
      </c>
      <c r="E12" s="117">
        <v>71</v>
      </c>
      <c r="F12" s="117">
        <v>71</v>
      </c>
      <c r="G12" s="117">
        <v>71</v>
      </c>
      <c r="H12" s="117">
        <v>71</v>
      </c>
    </row>
    <row r="13" spans="1:8" x14ac:dyDescent="0.25">
      <c r="A13" s="116">
        <v>637035</v>
      </c>
      <c r="B13" s="121">
        <v>42</v>
      </c>
      <c r="C13" s="44" t="s">
        <v>190</v>
      </c>
      <c r="D13" s="117">
        <v>120</v>
      </c>
      <c r="E13" s="117">
        <v>120</v>
      </c>
      <c r="F13" s="117">
        <v>120</v>
      </c>
      <c r="G13" s="117">
        <v>120</v>
      </c>
      <c r="H13" s="117">
        <v>120</v>
      </c>
    </row>
    <row r="14" spans="1:8" x14ac:dyDescent="0.25">
      <c r="A14" s="116">
        <v>634001</v>
      </c>
      <c r="B14" s="121">
        <v>42</v>
      </c>
      <c r="C14" s="44" t="s">
        <v>187</v>
      </c>
      <c r="D14" s="117">
        <v>300</v>
      </c>
      <c r="E14" s="117">
        <v>300</v>
      </c>
      <c r="F14" s="117">
        <v>300</v>
      </c>
      <c r="G14" s="117">
        <v>300</v>
      </c>
      <c r="H14" s="117">
        <v>300</v>
      </c>
    </row>
    <row r="15" spans="1:8" x14ac:dyDescent="0.25">
      <c r="A15" s="116">
        <v>632003</v>
      </c>
      <c r="B15" s="121">
        <v>42</v>
      </c>
      <c r="C15" s="44" t="s">
        <v>188</v>
      </c>
      <c r="D15" s="117">
        <v>20</v>
      </c>
      <c r="E15" s="117">
        <v>20</v>
      </c>
      <c r="F15" s="117">
        <v>20</v>
      </c>
      <c r="G15" s="117">
        <v>20</v>
      </c>
      <c r="H15" s="117">
        <v>20</v>
      </c>
    </row>
    <row r="17" spans="3:8" x14ac:dyDescent="0.25">
      <c r="C17" s="118" t="s">
        <v>189</v>
      </c>
      <c r="D17" s="119">
        <f>D5-D7</f>
        <v>679</v>
      </c>
      <c r="E17" s="119"/>
      <c r="F17" s="119">
        <f>F5-F7</f>
        <v>679</v>
      </c>
      <c r="G17" s="119">
        <f t="shared" ref="G17" si="5">G5-G7</f>
        <v>679</v>
      </c>
      <c r="H17" s="119">
        <f t="shared" ref="H17" si="6">H5-H7</f>
        <v>679</v>
      </c>
    </row>
  </sheetData>
  <mergeCells count="2">
    <mergeCell ref="A1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Návrh rozpočtu 2020</vt:lpstr>
      <vt:lpstr>Návrh rozpočtu podni.činnosť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Staskov</dc:creator>
  <cp:lastModifiedBy>Staskov</cp:lastModifiedBy>
  <cp:lastPrinted>2019-11-28T06:20:59Z</cp:lastPrinted>
  <dcterms:created xsi:type="dcterms:W3CDTF">2018-11-22T05:51:00Z</dcterms:created>
  <dcterms:modified xsi:type="dcterms:W3CDTF">2019-11-28T06:24:16Z</dcterms:modified>
</cp:coreProperties>
</file>